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20" windowWidth="16500" windowHeight="8640" tabRatio="603" firstSheet="2" activeTab="6"/>
  </bookViews>
  <sheets>
    <sheet name="12 anys" sheetId="2" r:id="rId1"/>
    <sheet name="13 anys" sheetId="3" r:id="rId2"/>
    <sheet name="14 anys" sheetId="4" r:id="rId3"/>
    <sheet name="15 anys" sheetId="5" r:id="rId4"/>
    <sheet name="16 anys" sheetId="6" r:id="rId5"/>
    <sheet name="17 anys" sheetId="7" r:id="rId6"/>
    <sheet name="RESULTATS" sheetId="17" r:id="rId7"/>
  </sheets>
  <calcPr calcId="145621"/>
  <fileRecoveryPr autoRecover="0"/>
</workbook>
</file>

<file path=xl/calcChain.xml><?xml version="1.0" encoding="utf-8"?>
<calcChain xmlns="http://schemas.openxmlformats.org/spreadsheetml/2006/main">
  <c r="AH26" i="17" l="1"/>
  <c r="AH25" i="17"/>
  <c r="AH23" i="17"/>
  <c r="AH18" i="17"/>
  <c r="AH17" i="17"/>
  <c r="AH16" i="17"/>
  <c r="AH15" i="17"/>
  <c r="AH14" i="17"/>
  <c r="AH13" i="17"/>
  <c r="AH12" i="17"/>
  <c r="AH11" i="17"/>
  <c r="AH6" i="17"/>
  <c r="AH5" i="17"/>
  <c r="AH4" i="17"/>
  <c r="AH3" i="17"/>
  <c r="AI26" i="17"/>
  <c r="AG26" i="17"/>
  <c r="AI25" i="17"/>
  <c r="AG25" i="17"/>
  <c r="AI23" i="17"/>
  <c r="AG23" i="17"/>
  <c r="AI18" i="17"/>
  <c r="AG18" i="17"/>
  <c r="AI17" i="17"/>
  <c r="AG17" i="17"/>
  <c r="AI16" i="17"/>
  <c r="AG16" i="17"/>
  <c r="AI15" i="17"/>
  <c r="AG15" i="17"/>
  <c r="AI14" i="17"/>
  <c r="AG14" i="17"/>
  <c r="AI13" i="17"/>
  <c r="AG13" i="17"/>
  <c r="AI12" i="17"/>
  <c r="AG12" i="17"/>
  <c r="AI11" i="17"/>
  <c r="AG11" i="17"/>
  <c r="AI6" i="17"/>
  <c r="AG6" i="17"/>
  <c r="AI5" i="17"/>
  <c r="AG5" i="17"/>
  <c r="AI4" i="17"/>
  <c r="AG4" i="17"/>
  <c r="AI3" i="17"/>
  <c r="AG3" i="17"/>
  <c r="AE26" i="17"/>
  <c r="AE25" i="17"/>
  <c r="AE23" i="17"/>
  <c r="AE18" i="17"/>
  <c r="AE17" i="17"/>
  <c r="AE16" i="17"/>
  <c r="AE15" i="17"/>
  <c r="AE14" i="17"/>
  <c r="AE13" i="17"/>
  <c r="AE12" i="17"/>
  <c r="AE11" i="17"/>
  <c r="AE6" i="17"/>
  <c r="AE5" i="17"/>
  <c r="AE4" i="17"/>
  <c r="AE3" i="17"/>
  <c r="AF26" i="17"/>
  <c r="AD26" i="17"/>
  <c r="AF25" i="17"/>
  <c r="AD25" i="17"/>
  <c r="AF23" i="17"/>
  <c r="AD23" i="17"/>
  <c r="AF18" i="17"/>
  <c r="AD18" i="17"/>
  <c r="AF17" i="17"/>
  <c r="AD17" i="17"/>
  <c r="AF16" i="17"/>
  <c r="AD16" i="17"/>
  <c r="AF15" i="17"/>
  <c r="AD15" i="17"/>
  <c r="AF14" i="17"/>
  <c r="AD14" i="17"/>
  <c r="AF13" i="17"/>
  <c r="AD13" i="17"/>
  <c r="AF12" i="17"/>
  <c r="AD12" i="17"/>
  <c r="AF11" i="17"/>
  <c r="AD11" i="17"/>
  <c r="AF6" i="17"/>
  <c r="AD6" i="17"/>
  <c r="AF5" i="17"/>
  <c r="AD5" i="17"/>
  <c r="AF4" i="17"/>
  <c r="AD4" i="17"/>
  <c r="AF3" i="17"/>
  <c r="AD3" i="17"/>
  <c r="AA26" i="17"/>
  <c r="AA25" i="17"/>
  <c r="AA23" i="17"/>
  <c r="AA18" i="17"/>
  <c r="AA17" i="17"/>
  <c r="AA16" i="17"/>
  <c r="AA15" i="17"/>
  <c r="AA14" i="17"/>
  <c r="AA13" i="17"/>
  <c r="AA12" i="17"/>
  <c r="AA11" i="17"/>
  <c r="AA6" i="17"/>
  <c r="AA5" i="17"/>
  <c r="AA4" i="17"/>
  <c r="AA3" i="17"/>
  <c r="AC26" i="17"/>
  <c r="AB26" i="17"/>
  <c r="AC25" i="17"/>
  <c r="AB25" i="17"/>
  <c r="AC23" i="17"/>
  <c r="AB23" i="17"/>
  <c r="AC18" i="17"/>
  <c r="AB18" i="17"/>
  <c r="AC17" i="17"/>
  <c r="AB17" i="17"/>
  <c r="AC16" i="17"/>
  <c r="AB16" i="17"/>
  <c r="AC15" i="17"/>
  <c r="AB15" i="17"/>
  <c r="AC14" i="17"/>
  <c r="AB14" i="17"/>
  <c r="AC13" i="17"/>
  <c r="AB13" i="17"/>
  <c r="AC12" i="17"/>
  <c r="AB12" i="17"/>
  <c r="AC11" i="17"/>
  <c r="AB11" i="17"/>
  <c r="AC6" i="17"/>
  <c r="AB6" i="17"/>
  <c r="AC5" i="17"/>
  <c r="AB5" i="17"/>
  <c r="AC4" i="17"/>
  <c r="AB4" i="17"/>
  <c r="AC3" i="17"/>
  <c r="AB3" i="17"/>
  <c r="Y26" i="17"/>
  <c r="Y25" i="17"/>
  <c r="Y23" i="17"/>
  <c r="Y18" i="17"/>
  <c r="Y17" i="17"/>
  <c r="Y16" i="17"/>
  <c r="Y15" i="17"/>
  <c r="Y14" i="17"/>
  <c r="Y13" i="17"/>
  <c r="Y12" i="17"/>
  <c r="Y11" i="17"/>
  <c r="Y6" i="17"/>
  <c r="Y5" i="17"/>
  <c r="Y4" i="17"/>
  <c r="Y3" i="17"/>
  <c r="X26" i="17"/>
  <c r="X25" i="17"/>
  <c r="X23" i="17"/>
  <c r="X18" i="17"/>
  <c r="X17" i="17"/>
  <c r="X16" i="17"/>
  <c r="X15" i="17"/>
  <c r="X14" i="17"/>
  <c r="X13" i="17"/>
  <c r="X12" i="17"/>
  <c r="X11" i="17"/>
  <c r="X6" i="17"/>
  <c r="X5" i="17"/>
  <c r="X4" i="17"/>
  <c r="X3" i="17"/>
  <c r="Z26" i="17"/>
  <c r="Z25" i="17"/>
  <c r="Z23" i="17"/>
  <c r="Z18" i="17"/>
  <c r="Z17" i="17"/>
  <c r="Z16" i="17"/>
  <c r="Z15" i="17"/>
  <c r="Z14" i="17"/>
  <c r="Z13" i="17"/>
  <c r="Z12" i="17"/>
  <c r="Z11" i="17"/>
  <c r="Z6" i="17"/>
  <c r="Z5" i="17"/>
  <c r="Z4" i="17"/>
  <c r="Z3" i="17"/>
  <c r="W26" i="17"/>
  <c r="V26" i="17"/>
  <c r="U26" i="17"/>
  <c r="W25" i="17"/>
  <c r="V25" i="17"/>
  <c r="U25" i="17"/>
  <c r="W23" i="17"/>
  <c r="V23" i="17"/>
  <c r="U23" i="17"/>
  <c r="W18" i="17"/>
  <c r="V18" i="17"/>
  <c r="U18" i="17"/>
  <c r="W17" i="17"/>
  <c r="V17" i="17"/>
  <c r="U17" i="17"/>
  <c r="W16" i="17"/>
  <c r="V16" i="17"/>
  <c r="U16" i="17"/>
  <c r="W15" i="17"/>
  <c r="V15" i="17"/>
  <c r="U15" i="17"/>
  <c r="W14" i="17"/>
  <c r="V14" i="17"/>
  <c r="U14" i="17"/>
  <c r="W13" i="17"/>
  <c r="V13" i="17"/>
  <c r="U13" i="17"/>
  <c r="W12" i="17"/>
  <c r="V12" i="17"/>
  <c r="U12" i="17"/>
  <c r="W11" i="17"/>
  <c r="V11" i="17"/>
  <c r="U11" i="17"/>
  <c r="W6" i="17"/>
  <c r="V6" i="17"/>
  <c r="U6" i="17"/>
  <c r="W5" i="17"/>
  <c r="V5" i="17"/>
  <c r="U5" i="17"/>
  <c r="W4" i="17"/>
  <c r="V4" i="17"/>
  <c r="U4" i="17"/>
  <c r="W3" i="17"/>
  <c r="V3" i="17"/>
  <c r="U3" i="17"/>
  <c r="T26" i="17"/>
  <c r="S26" i="17"/>
  <c r="R26" i="17"/>
  <c r="T25" i="17"/>
  <c r="S25" i="17"/>
  <c r="R25" i="17"/>
  <c r="T23" i="17"/>
  <c r="S23" i="17"/>
  <c r="R23" i="17"/>
  <c r="T18" i="17"/>
  <c r="S18" i="17"/>
  <c r="R18" i="17"/>
  <c r="T17" i="17"/>
  <c r="S17" i="17"/>
  <c r="R17" i="17"/>
  <c r="T16" i="17"/>
  <c r="S16" i="17"/>
  <c r="R16" i="17"/>
  <c r="T15" i="17"/>
  <c r="S15" i="17"/>
  <c r="R15" i="17"/>
  <c r="T14" i="17"/>
  <c r="S14" i="17"/>
  <c r="R14" i="17"/>
  <c r="T13" i="17"/>
  <c r="S13" i="17"/>
  <c r="R13" i="17"/>
  <c r="T12" i="17"/>
  <c r="S12" i="17"/>
  <c r="R12" i="17"/>
  <c r="T11" i="17"/>
  <c r="S11" i="17"/>
  <c r="R11" i="17"/>
  <c r="T6" i="17"/>
  <c r="S6" i="17"/>
  <c r="R6" i="17"/>
  <c r="T5" i="17"/>
  <c r="S5" i="17"/>
  <c r="R5" i="17"/>
  <c r="T4" i="17"/>
  <c r="S4" i="17"/>
  <c r="R4" i="17"/>
  <c r="T3" i="17"/>
  <c r="S3" i="17"/>
  <c r="R3" i="17"/>
  <c r="Q26" i="17"/>
  <c r="P26" i="17"/>
  <c r="Q25" i="17"/>
  <c r="P25" i="17"/>
  <c r="Q23" i="17"/>
  <c r="P23" i="17"/>
  <c r="Q18" i="17"/>
  <c r="P18" i="17"/>
  <c r="Q17" i="17"/>
  <c r="P17" i="17"/>
  <c r="Q16" i="17"/>
  <c r="P16" i="17"/>
  <c r="Q15" i="17"/>
  <c r="P15" i="17"/>
  <c r="Q14" i="17"/>
  <c r="P14" i="17"/>
  <c r="Q13" i="17"/>
  <c r="P13" i="17"/>
  <c r="Q12" i="17"/>
  <c r="P12" i="17"/>
  <c r="Q11" i="17"/>
  <c r="P11" i="17"/>
  <c r="O26" i="17"/>
  <c r="O25" i="17"/>
  <c r="O23" i="17"/>
  <c r="O18" i="17"/>
  <c r="O17" i="17"/>
  <c r="O16" i="17"/>
  <c r="O15" i="17"/>
  <c r="O14" i="17"/>
  <c r="O13" i="17"/>
  <c r="O12" i="17"/>
  <c r="O11" i="17"/>
  <c r="Q6" i="17"/>
  <c r="P6" i="17"/>
  <c r="Q5" i="17"/>
  <c r="P5" i="17"/>
  <c r="Q3" i="17"/>
  <c r="Q4" i="17"/>
  <c r="P4" i="17"/>
  <c r="P3" i="17"/>
  <c r="O6" i="17"/>
  <c r="O5" i="17"/>
  <c r="O4" i="17"/>
  <c r="O3" i="17"/>
  <c r="H570" i="17"/>
  <c r="H568" i="17"/>
  <c r="H567" i="17"/>
  <c r="H566" i="17"/>
  <c r="H565" i="17"/>
  <c r="H564" i="17"/>
  <c r="H563" i="17"/>
  <c r="H561" i="17"/>
  <c r="H560" i="17"/>
  <c r="H558" i="17"/>
  <c r="H557" i="17"/>
  <c r="H556" i="17"/>
  <c r="H555" i="17"/>
  <c r="H554" i="17"/>
  <c r="H553" i="17"/>
  <c r="H551" i="17"/>
  <c r="H550" i="17"/>
  <c r="H549" i="17"/>
  <c r="H548" i="17"/>
  <c r="H547" i="17"/>
  <c r="H546" i="17"/>
  <c r="H545" i="17"/>
  <c r="H544" i="17"/>
  <c r="H543" i="17"/>
  <c r="H542" i="17"/>
  <c r="H539" i="17"/>
  <c r="H538" i="17"/>
  <c r="H537" i="17"/>
  <c r="H536" i="17"/>
  <c r="H533" i="17"/>
  <c r="H531" i="17"/>
  <c r="H530" i="17"/>
  <c r="H529" i="17"/>
  <c r="H528" i="17"/>
  <c r="H526" i="17"/>
  <c r="H525" i="17"/>
  <c r="H524" i="17"/>
  <c r="H523" i="17"/>
  <c r="H522" i="17"/>
  <c r="H521" i="17"/>
  <c r="H518" i="17"/>
  <c r="H517" i="17"/>
  <c r="H516" i="17"/>
  <c r="H514" i="17"/>
  <c r="H513" i="17"/>
  <c r="H512" i="17"/>
  <c r="H511" i="17"/>
  <c r="H509" i="17"/>
  <c r="H508" i="17"/>
  <c r="H507" i="17"/>
  <c r="H505" i="17"/>
  <c r="H502" i="17"/>
  <c r="H501" i="17"/>
  <c r="H500" i="17"/>
  <c r="H499" i="17"/>
  <c r="H497" i="17"/>
  <c r="H492" i="17"/>
  <c r="H491" i="17"/>
  <c r="H490" i="17"/>
  <c r="J570" i="17"/>
  <c r="J569" i="17"/>
  <c r="J568" i="17"/>
  <c r="J567" i="17"/>
  <c r="J566" i="17"/>
  <c r="J565" i="17"/>
  <c r="J564" i="17"/>
  <c r="J563" i="17"/>
  <c r="J561" i="17"/>
  <c r="J560" i="17"/>
  <c r="J559" i="17"/>
  <c r="J558" i="17"/>
  <c r="J557" i="17"/>
  <c r="J556" i="17"/>
  <c r="J555" i="17"/>
  <c r="J554" i="17"/>
  <c r="J553" i="17"/>
  <c r="J552" i="17"/>
  <c r="J551" i="17"/>
  <c r="J550" i="17"/>
  <c r="J549" i="17"/>
  <c r="J548" i="17"/>
  <c r="J547" i="17"/>
  <c r="J546" i="17"/>
  <c r="J545" i="17"/>
  <c r="J544" i="17"/>
  <c r="J543" i="17"/>
  <c r="J542" i="17"/>
  <c r="J541" i="17"/>
  <c r="J540" i="17"/>
  <c r="J539" i="17"/>
  <c r="J538" i="17"/>
  <c r="J537" i="17"/>
  <c r="J536" i="17"/>
  <c r="J535" i="17"/>
  <c r="J534" i="17"/>
  <c r="J533" i="17"/>
  <c r="J532" i="17"/>
  <c r="J531" i="17"/>
  <c r="J530" i="17"/>
  <c r="J529" i="17"/>
  <c r="J528" i="17"/>
  <c r="J527" i="17"/>
  <c r="J526" i="17"/>
  <c r="J525" i="17"/>
  <c r="J524" i="17"/>
  <c r="J523" i="17"/>
  <c r="J522" i="17"/>
  <c r="J521" i="17"/>
  <c r="J520" i="17"/>
  <c r="J519" i="17"/>
  <c r="J518" i="17"/>
  <c r="J517" i="17"/>
  <c r="J516" i="17"/>
  <c r="J515" i="17"/>
  <c r="J514" i="17"/>
  <c r="J513" i="17"/>
  <c r="J512" i="17"/>
  <c r="J511" i="17"/>
  <c r="J510" i="17"/>
  <c r="J509" i="17"/>
  <c r="J508" i="17"/>
  <c r="J507" i="17"/>
  <c r="J506" i="17"/>
  <c r="J505" i="17"/>
  <c r="J504" i="17"/>
  <c r="J503" i="17"/>
  <c r="J502" i="17"/>
  <c r="J501" i="17"/>
  <c r="J500" i="17"/>
  <c r="J499" i="17"/>
  <c r="J498" i="17"/>
  <c r="J497" i="17"/>
  <c r="J496" i="17"/>
  <c r="J495" i="17"/>
  <c r="J494" i="17"/>
  <c r="J493" i="17"/>
  <c r="J492" i="17"/>
  <c r="J491" i="17"/>
  <c r="J490" i="17"/>
  <c r="I570" i="17"/>
  <c r="I569" i="17"/>
  <c r="I568" i="17"/>
  <c r="I567" i="17"/>
  <c r="I566" i="17"/>
  <c r="I565" i="17"/>
  <c r="I564" i="17"/>
  <c r="I563" i="17"/>
  <c r="I561" i="17"/>
  <c r="I560" i="17"/>
  <c r="I558" i="17"/>
  <c r="I557" i="17"/>
  <c r="I556" i="17"/>
  <c r="I555" i="17"/>
  <c r="I554" i="17"/>
  <c r="I553" i="17"/>
  <c r="I551" i="17"/>
  <c r="I550" i="17"/>
  <c r="I549" i="17"/>
  <c r="I548" i="17"/>
  <c r="I547" i="17"/>
  <c r="I546" i="17"/>
  <c r="I545" i="17"/>
  <c r="I544" i="17"/>
  <c r="I543" i="17"/>
  <c r="I542" i="17"/>
  <c r="I540" i="17"/>
  <c r="I539" i="17"/>
  <c r="I538" i="17"/>
  <c r="I537" i="17"/>
  <c r="I536" i="17"/>
  <c r="I534" i="17"/>
  <c r="I533" i="17"/>
  <c r="I531" i="17"/>
  <c r="I530" i="17"/>
  <c r="I529" i="17"/>
  <c r="I528" i="17"/>
  <c r="I526" i="17"/>
  <c r="I525" i="17"/>
  <c r="I524" i="17"/>
  <c r="I523" i="17"/>
  <c r="I522" i="17"/>
  <c r="I521" i="17"/>
  <c r="I518" i="17"/>
  <c r="I517" i="17"/>
  <c r="I516" i="17"/>
  <c r="I514" i="17"/>
  <c r="I513" i="17"/>
  <c r="I512" i="17"/>
  <c r="I511" i="17"/>
  <c r="I509" i="17"/>
  <c r="I508" i="17"/>
  <c r="I507" i="17"/>
  <c r="I505" i="17"/>
  <c r="I502" i="17"/>
  <c r="I501" i="17"/>
  <c r="I500" i="17"/>
  <c r="I499" i="17"/>
  <c r="I497" i="17"/>
  <c r="I492" i="17"/>
  <c r="I491" i="17"/>
  <c r="I490" i="17"/>
  <c r="G570" i="17"/>
  <c r="G569" i="17"/>
  <c r="G568" i="17"/>
  <c r="G567" i="17"/>
  <c r="G566" i="17"/>
  <c r="G565" i="17"/>
  <c r="G564" i="17"/>
  <c r="G563" i="17"/>
  <c r="G561" i="17"/>
  <c r="G560" i="17"/>
  <c r="G558" i="17"/>
  <c r="G557" i="17"/>
  <c r="G556" i="17"/>
  <c r="G555" i="17"/>
  <c r="G554" i="17"/>
  <c r="G553" i="17"/>
  <c r="G551" i="17"/>
  <c r="G550" i="17"/>
  <c r="G549" i="17"/>
  <c r="G548" i="17"/>
  <c r="G547" i="17"/>
  <c r="G546" i="17"/>
  <c r="G545" i="17"/>
  <c r="G544" i="17"/>
  <c r="G543" i="17"/>
  <c r="G540" i="17"/>
  <c r="G538" i="17"/>
  <c r="G536" i="17"/>
  <c r="G534" i="17"/>
  <c r="G531" i="17"/>
  <c r="G530" i="17"/>
  <c r="G529" i="17"/>
  <c r="G528" i="17"/>
  <c r="G523" i="17"/>
  <c r="G522" i="17"/>
  <c r="G521" i="17"/>
  <c r="G518" i="17"/>
  <c r="G517" i="17"/>
  <c r="G516" i="17"/>
  <c r="G514" i="17"/>
  <c r="G513" i="17"/>
  <c r="G512" i="17"/>
  <c r="G511" i="17"/>
  <c r="G508" i="17"/>
  <c r="G507" i="17"/>
  <c r="G505" i="17"/>
  <c r="G502" i="17"/>
  <c r="G501" i="17"/>
  <c r="G500" i="17"/>
  <c r="G499" i="17"/>
  <c r="G497" i="17"/>
  <c r="G492" i="17"/>
  <c r="G491" i="17"/>
  <c r="G490" i="17"/>
  <c r="F570" i="17"/>
  <c r="F569" i="17"/>
  <c r="F568" i="17"/>
  <c r="F567" i="17"/>
  <c r="F566" i="17"/>
  <c r="F565" i="17"/>
  <c r="F564" i="17"/>
  <c r="F563" i="17"/>
  <c r="F561" i="17"/>
  <c r="F560" i="17"/>
  <c r="F559" i="17"/>
  <c r="F558" i="17"/>
  <c r="F557" i="17"/>
  <c r="F556" i="17"/>
  <c r="F555" i="17"/>
  <c r="F554" i="17"/>
  <c r="F553" i="17"/>
  <c r="F552" i="17"/>
  <c r="F551" i="17"/>
  <c r="F550" i="17"/>
  <c r="F549" i="17"/>
  <c r="F548" i="17"/>
  <c r="F547" i="17"/>
  <c r="F546" i="17"/>
  <c r="F545" i="17"/>
  <c r="F544" i="17"/>
  <c r="F543" i="17"/>
  <c r="F542" i="17"/>
  <c r="F541" i="17"/>
  <c r="F540" i="17"/>
  <c r="F539" i="17"/>
  <c r="F538" i="17"/>
  <c r="F537" i="17"/>
  <c r="F536" i="17"/>
  <c r="F535" i="17"/>
  <c r="F534" i="17"/>
  <c r="F533" i="17"/>
  <c r="F532" i="17"/>
  <c r="F531" i="17"/>
  <c r="F530" i="17"/>
  <c r="F529" i="17"/>
  <c r="F528" i="17"/>
  <c r="F527" i="17"/>
  <c r="F526" i="17"/>
  <c r="F525" i="17"/>
  <c r="F524" i="17"/>
  <c r="F523" i="17"/>
  <c r="F522" i="17"/>
  <c r="F521" i="17"/>
  <c r="F520" i="17"/>
  <c r="F519" i="17"/>
  <c r="F518" i="17"/>
  <c r="F517" i="17"/>
  <c r="F516" i="17"/>
  <c r="F515" i="17"/>
  <c r="F514" i="17"/>
  <c r="F513" i="17"/>
  <c r="F512" i="17"/>
  <c r="F511" i="17"/>
  <c r="F510" i="17"/>
  <c r="F509" i="17"/>
  <c r="F508" i="17"/>
  <c r="F507" i="17"/>
  <c r="F506" i="17"/>
  <c r="F505" i="17"/>
  <c r="F504" i="17"/>
  <c r="F503" i="17"/>
  <c r="F502" i="17"/>
  <c r="F501" i="17"/>
  <c r="F500" i="17"/>
  <c r="F499" i="17"/>
  <c r="F498" i="17"/>
  <c r="F497" i="17"/>
  <c r="F496" i="17"/>
  <c r="F495" i="17"/>
  <c r="F494" i="17"/>
  <c r="F493" i="17"/>
  <c r="F492" i="17"/>
  <c r="F491" i="17"/>
  <c r="F490" i="17"/>
  <c r="E570" i="17"/>
  <c r="E569" i="17"/>
  <c r="E568" i="17"/>
  <c r="E567" i="17"/>
  <c r="E566" i="17"/>
  <c r="E565" i="17"/>
  <c r="E564" i="17"/>
  <c r="E563" i="17"/>
  <c r="E561" i="17"/>
  <c r="E560" i="17"/>
  <c r="E559" i="17"/>
  <c r="E558" i="17"/>
  <c r="E557" i="17"/>
  <c r="E556" i="17"/>
  <c r="E555" i="17"/>
  <c r="E554" i="17"/>
  <c r="E553" i="17"/>
  <c r="E552" i="17"/>
  <c r="E551" i="17"/>
  <c r="E550" i="17"/>
  <c r="E549" i="17"/>
  <c r="E548" i="17"/>
  <c r="E547" i="17"/>
  <c r="E546" i="17"/>
  <c r="E545" i="17"/>
  <c r="E544" i="17"/>
  <c r="E543" i="17"/>
  <c r="E542" i="17"/>
  <c r="E541" i="17"/>
  <c r="E540" i="17"/>
  <c r="E539" i="17"/>
  <c r="E538" i="17"/>
  <c r="E537" i="17"/>
  <c r="E536" i="17"/>
  <c r="E535" i="17"/>
  <c r="E534" i="17"/>
  <c r="E533" i="17"/>
  <c r="E532" i="17"/>
  <c r="E531" i="17"/>
  <c r="E530" i="17"/>
  <c r="E529" i="17"/>
  <c r="E528" i="17"/>
  <c r="E527" i="17"/>
  <c r="E526" i="17"/>
  <c r="E525" i="17"/>
  <c r="E524" i="17"/>
  <c r="E523" i="17"/>
  <c r="E522" i="17"/>
  <c r="E521" i="17"/>
  <c r="E520" i="17"/>
  <c r="E519" i="17"/>
  <c r="E518" i="17"/>
  <c r="E517" i="17"/>
  <c r="E516" i="17"/>
  <c r="E515" i="17"/>
  <c r="E514" i="17"/>
  <c r="E513" i="17"/>
  <c r="E512" i="17"/>
  <c r="E511" i="17"/>
  <c r="E510" i="17"/>
  <c r="E509" i="17"/>
  <c r="E508" i="17"/>
  <c r="E507" i="17"/>
  <c r="E506" i="17"/>
  <c r="E505" i="17"/>
  <c r="E504" i="17"/>
  <c r="E503" i="17"/>
  <c r="E502" i="17"/>
  <c r="E501" i="17"/>
  <c r="E500" i="17"/>
  <c r="E499" i="17"/>
  <c r="E498" i="17"/>
  <c r="E497" i="17"/>
  <c r="E496" i="17"/>
  <c r="E495" i="17"/>
  <c r="E494" i="17"/>
  <c r="E493" i="17"/>
  <c r="E492" i="17"/>
  <c r="E491" i="17"/>
  <c r="E490" i="17"/>
  <c r="D570" i="17"/>
  <c r="D569" i="17"/>
  <c r="D568" i="17"/>
  <c r="D567" i="17"/>
  <c r="D566" i="17"/>
  <c r="D565" i="17"/>
  <c r="D564" i="17"/>
  <c r="D563" i="17"/>
  <c r="D561" i="17"/>
  <c r="D560" i="17"/>
  <c r="D559" i="17"/>
  <c r="D558" i="17"/>
  <c r="D557" i="17"/>
  <c r="D556" i="17"/>
  <c r="D555" i="17"/>
  <c r="D554" i="17"/>
  <c r="D553" i="17"/>
  <c r="D552" i="17"/>
  <c r="D551" i="17"/>
  <c r="D550" i="17"/>
  <c r="D549" i="17"/>
  <c r="D548" i="17"/>
  <c r="D547" i="17"/>
  <c r="D546" i="17"/>
  <c r="D545" i="17"/>
  <c r="D544" i="17"/>
  <c r="D543" i="17"/>
  <c r="D542" i="17"/>
  <c r="D541" i="17"/>
  <c r="D540" i="17"/>
  <c r="D539" i="17"/>
  <c r="D538" i="17"/>
  <c r="D537" i="17"/>
  <c r="D536" i="17"/>
  <c r="D535" i="17"/>
  <c r="D534" i="17"/>
  <c r="D533" i="17"/>
  <c r="D532" i="17"/>
  <c r="D531" i="17"/>
  <c r="D530" i="17"/>
  <c r="D529" i="17"/>
  <c r="D528" i="17"/>
  <c r="D527" i="17"/>
  <c r="D526" i="17"/>
  <c r="D525" i="17"/>
  <c r="D524" i="17"/>
  <c r="D523" i="17"/>
  <c r="D522" i="17"/>
  <c r="D521" i="17"/>
  <c r="D520" i="17"/>
  <c r="D519" i="17"/>
  <c r="D518" i="17"/>
  <c r="D517" i="17"/>
  <c r="D516" i="17"/>
  <c r="D515" i="17"/>
  <c r="D514" i="17"/>
  <c r="D513" i="17"/>
  <c r="D510" i="17"/>
  <c r="D509" i="17"/>
  <c r="D508" i="17"/>
  <c r="D506" i="17"/>
  <c r="D505" i="17"/>
  <c r="D504" i="17"/>
  <c r="D503" i="17"/>
  <c r="D502" i="17"/>
  <c r="D501" i="17"/>
  <c r="D500" i="17"/>
  <c r="D499" i="17"/>
  <c r="D498" i="17"/>
  <c r="D497" i="17"/>
  <c r="D496" i="17"/>
  <c r="D495" i="17"/>
  <c r="D494" i="17"/>
  <c r="D493" i="17"/>
  <c r="D492" i="17"/>
  <c r="D491" i="17"/>
  <c r="D490" i="17"/>
  <c r="I489" i="17"/>
  <c r="I488" i="17"/>
  <c r="I487" i="17"/>
  <c r="I486" i="17"/>
  <c r="I485" i="17"/>
  <c r="I484" i="17"/>
  <c r="I483" i="17"/>
  <c r="I482" i="17"/>
  <c r="I481" i="17"/>
  <c r="I480" i="17"/>
  <c r="I479" i="17"/>
  <c r="I478" i="17"/>
  <c r="I477" i="17"/>
  <c r="I476" i="17"/>
  <c r="I475" i="17"/>
  <c r="I474" i="17"/>
  <c r="I473" i="17"/>
  <c r="I472" i="17"/>
  <c r="I471" i="17"/>
  <c r="I470" i="17"/>
  <c r="I469" i="17"/>
  <c r="I468" i="17"/>
  <c r="I467" i="17"/>
  <c r="I466" i="17"/>
  <c r="I465" i="17"/>
  <c r="I464" i="17"/>
  <c r="I463" i="17"/>
  <c r="I462" i="17"/>
  <c r="I461" i="17"/>
  <c r="I460" i="17"/>
  <c r="I459" i="17"/>
  <c r="I458" i="17"/>
  <c r="I457" i="17"/>
  <c r="I456" i="17"/>
  <c r="I455" i="17"/>
  <c r="I454" i="17"/>
  <c r="I453" i="17"/>
  <c r="I452" i="17"/>
  <c r="I451" i="17"/>
  <c r="I450" i="17"/>
  <c r="AF22" i="17" s="1"/>
  <c r="I449" i="17"/>
  <c r="I447" i="17"/>
  <c r="I446" i="17"/>
  <c r="I445" i="17"/>
  <c r="I444" i="17"/>
  <c r="I443" i="17"/>
  <c r="I442" i="17"/>
  <c r="I440" i="17"/>
  <c r="I439" i="17"/>
  <c r="I438" i="17"/>
  <c r="I437" i="17"/>
  <c r="I436" i="17"/>
  <c r="I435" i="17"/>
  <c r="I434" i="17"/>
  <c r="I433" i="17"/>
  <c r="I432" i="17"/>
  <c r="I431" i="17"/>
  <c r="I430" i="17"/>
  <c r="I429" i="17"/>
  <c r="I428" i="17"/>
  <c r="I427" i="17"/>
  <c r="I426" i="17"/>
  <c r="I425" i="17"/>
  <c r="I424" i="17"/>
  <c r="I423" i="17"/>
  <c r="I422" i="17"/>
  <c r="I421" i="17"/>
  <c r="I420" i="17"/>
  <c r="I419" i="17"/>
  <c r="I418" i="17"/>
  <c r="I417" i="17"/>
  <c r="I416" i="17"/>
  <c r="I415" i="17"/>
  <c r="I414" i="17"/>
  <c r="I413" i="17"/>
  <c r="I412" i="17"/>
  <c r="I411" i="17"/>
  <c r="I410" i="17"/>
  <c r="I409" i="17"/>
  <c r="I408" i="17"/>
  <c r="I407" i="17"/>
  <c r="I406" i="17"/>
  <c r="I405" i="17"/>
  <c r="I404" i="17"/>
  <c r="AE21" i="17" s="1"/>
  <c r="I403" i="17"/>
  <c r="AF20" i="17" s="1"/>
  <c r="I402" i="17"/>
  <c r="I401" i="17"/>
  <c r="I400" i="17"/>
  <c r="AF19" i="17" s="1"/>
  <c r="J489" i="17"/>
  <c r="J488" i="17"/>
  <c r="J487" i="17"/>
  <c r="J486" i="17"/>
  <c r="J485" i="17"/>
  <c r="J484" i="17"/>
  <c r="J483" i="17"/>
  <c r="J482" i="17"/>
  <c r="J481" i="17"/>
  <c r="J480" i="17"/>
  <c r="J479" i="17"/>
  <c r="J478" i="17"/>
  <c r="J477" i="17"/>
  <c r="J476" i="17"/>
  <c r="J475" i="17"/>
  <c r="J474" i="17"/>
  <c r="J473" i="17"/>
  <c r="J472" i="17"/>
  <c r="J471" i="17"/>
  <c r="J470" i="17"/>
  <c r="J469" i="17"/>
  <c r="J468" i="17"/>
  <c r="J467" i="17"/>
  <c r="J466" i="17"/>
  <c r="J465" i="17"/>
  <c r="J464" i="17"/>
  <c r="J463" i="17"/>
  <c r="J462" i="17"/>
  <c r="J461" i="17"/>
  <c r="J460" i="17"/>
  <c r="J459" i="17"/>
  <c r="J458" i="17"/>
  <c r="J457" i="17"/>
  <c r="J456" i="17"/>
  <c r="J455" i="17"/>
  <c r="J454" i="17"/>
  <c r="J453" i="17"/>
  <c r="J452" i="17"/>
  <c r="J451" i="17"/>
  <c r="J450" i="17"/>
  <c r="AI22" i="17" s="1"/>
  <c r="J449" i="17"/>
  <c r="J447" i="17"/>
  <c r="J446" i="17"/>
  <c r="J445" i="17"/>
  <c r="J444" i="17"/>
  <c r="J443" i="17"/>
  <c r="J442" i="17"/>
  <c r="J441" i="17"/>
  <c r="J440" i="17"/>
  <c r="J439" i="17"/>
  <c r="J438" i="17"/>
  <c r="J437" i="17"/>
  <c r="J436" i="17"/>
  <c r="J435" i="17"/>
  <c r="J434" i="17"/>
  <c r="J433" i="17"/>
  <c r="J432" i="17"/>
  <c r="J431" i="17"/>
  <c r="J430" i="17"/>
  <c r="J429" i="17"/>
  <c r="J428" i="17"/>
  <c r="J427" i="17"/>
  <c r="J426" i="17"/>
  <c r="J425" i="17"/>
  <c r="J424" i="17"/>
  <c r="J423" i="17"/>
  <c r="J422" i="17"/>
  <c r="J421" i="17"/>
  <c r="J420" i="17"/>
  <c r="J419" i="17"/>
  <c r="J418" i="17"/>
  <c r="J417" i="17"/>
  <c r="J416" i="17"/>
  <c r="J415" i="17"/>
  <c r="J414" i="17"/>
  <c r="J413" i="17"/>
  <c r="J412" i="17"/>
  <c r="J411" i="17"/>
  <c r="J410" i="17"/>
  <c r="J409" i="17"/>
  <c r="J408" i="17"/>
  <c r="J407" i="17"/>
  <c r="J406" i="17"/>
  <c r="J405" i="17"/>
  <c r="J404" i="17"/>
  <c r="J403" i="17"/>
  <c r="AI20" i="17" s="1"/>
  <c r="J402" i="17"/>
  <c r="J401" i="17"/>
  <c r="J400" i="17"/>
  <c r="H489" i="17"/>
  <c r="H488" i="17"/>
  <c r="H487" i="17"/>
  <c r="H486" i="17"/>
  <c r="H485" i="17"/>
  <c r="H484" i="17"/>
  <c r="H483" i="17"/>
  <c r="H482" i="17"/>
  <c r="H481" i="17"/>
  <c r="H480" i="17"/>
  <c r="H479" i="17"/>
  <c r="H478" i="17"/>
  <c r="H477" i="17"/>
  <c r="H476" i="17"/>
  <c r="H475" i="17"/>
  <c r="H474" i="17"/>
  <c r="H473" i="17"/>
  <c r="H472" i="17"/>
  <c r="H471" i="17"/>
  <c r="H470" i="17"/>
  <c r="H469" i="17"/>
  <c r="H468" i="17"/>
  <c r="H467" i="17"/>
  <c r="H466" i="17"/>
  <c r="H465" i="17"/>
  <c r="H464" i="17"/>
  <c r="H463" i="17"/>
  <c r="H462" i="17"/>
  <c r="H461" i="17"/>
  <c r="H460" i="17"/>
  <c r="H459" i="17"/>
  <c r="H458" i="17"/>
  <c r="H457" i="17"/>
  <c r="H456" i="17"/>
  <c r="H455" i="17"/>
  <c r="H454" i="17"/>
  <c r="H453" i="17"/>
  <c r="H452" i="17"/>
  <c r="H451" i="17"/>
  <c r="H450" i="17"/>
  <c r="H449" i="17"/>
  <c r="H447" i="17"/>
  <c r="H446" i="17"/>
  <c r="H445" i="17"/>
  <c r="H444" i="17"/>
  <c r="H443" i="17"/>
  <c r="H442" i="17"/>
  <c r="H440" i="17"/>
  <c r="H439" i="17"/>
  <c r="H438" i="17"/>
  <c r="H437" i="17"/>
  <c r="H436" i="17"/>
  <c r="H435" i="17"/>
  <c r="H434" i="17"/>
  <c r="H433" i="17"/>
  <c r="H432" i="17"/>
  <c r="H431" i="17"/>
  <c r="H430" i="17"/>
  <c r="H429" i="17"/>
  <c r="H428" i="17"/>
  <c r="H427" i="17"/>
  <c r="H426" i="17"/>
  <c r="H425" i="17"/>
  <c r="H424" i="17"/>
  <c r="H423" i="17"/>
  <c r="H422" i="17"/>
  <c r="H421" i="17"/>
  <c r="H420" i="17"/>
  <c r="H419" i="17"/>
  <c r="H418" i="17"/>
  <c r="H417" i="17"/>
  <c r="H416" i="17"/>
  <c r="H415" i="17"/>
  <c r="H414" i="17"/>
  <c r="H413" i="17"/>
  <c r="H412" i="17"/>
  <c r="H411" i="17"/>
  <c r="H410" i="17"/>
  <c r="H409" i="17"/>
  <c r="H408" i="17"/>
  <c r="H407" i="17"/>
  <c r="H406" i="17"/>
  <c r="H405" i="17"/>
  <c r="H404" i="17"/>
  <c r="H403" i="17"/>
  <c r="AA20" i="17" s="1"/>
  <c r="H402" i="17"/>
  <c r="H401" i="17"/>
  <c r="H400" i="17"/>
  <c r="G489" i="17"/>
  <c r="G485" i="17"/>
  <c r="G483" i="17"/>
  <c r="G479" i="17"/>
  <c r="G478" i="17"/>
  <c r="G477" i="17"/>
  <c r="G476" i="17"/>
  <c r="G475" i="17"/>
  <c r="G474" i="17"/>
  <c r="G473" i="17"/>
  <c r="G472" i="17"/>
  <c r="G471" i="17"/>
  <c r="G470" i="17"/>
  <c r="G469" i="17"/>
  <c r="G467" i="17"/>
  <c r="G466" i="17"/>
  <c r="G465" i="17"/>
  <c r="G464" i="17"/>
  <c r="G463" i="17"/>
  <c r="G462" i="17"/>
  <c r="G461" i="17"/>
  <c r="G460" i="17"/>
  <c r="G459" i="17"/>
  <c r="G458" i="17"/>
  <c r="G457" i="17"/>
  <c r="G456" i="17"/>
  <c r="G455" i="17"/>
  <c r="G454" i="17"/>
  <c r="G453" i="17"/>
  <c r="G452" i="17"/>
  <c r="G451" i="17"/>
  <c r="G450" i="17"/>
  <c r="G449" i="17"/>
  <c r="G447" i="17"/>
  <c r="G446" i="17"/>
  <c r="G445" i="17"/>
  <c r="G439" i="17"/>
  <c r="G433" i="17"/>
  <c r="G432" i="17"/>
  <c r="G431" i="17"/>
  <c r="G430" i="17"/>
  <c r="G429" i="17"/>
  <c r="G427" i="17"/>
  <c r="G424" i="17"/>
  <c r="G423" i="17"/>
  <c r="G422" i="17"/>
  <c r="G421" i="17"/>
  <c r="G420" i="17"/>
  <c r="G418" i="17"/>
  <c r="G417" i="17"/>
  <c r="G415" i="17"/>
  <c r="G414" i="17"/>
  <c r="G413" i="17"/>
  <c r="G412" i="17"/>
  <c r="G411" i="17"/>
  <c r="G410" i="17"/>
  <c r="G409" i="17"/>
  <c r="G408" i="17"/>
  <c r="G407" i="17"/>
  <c r="G406" i="17"/>
  <c r="G405" i="17"/>
  <c r="G404" i="17"/>
  <c r="G401" i="17"/>
  <c r="G400" i="17"/>
  <c r="F489" i="17"/>
  <c r="F488" i="17"/>
  <c r="F487" i="17"/>
  <c r="F486" i="17"/>
  <c r="F485" i="17"/>
  <c r="F484" i="17"/>
  <c r="F483" i="17"/>
  <c r="F482" i="17"/>
  <c r="F481" i="17"/>
  <c r="F480" i="17"/>
  <c r="F479" i="17"/>
  <c r="F478" i="17"/>
  <c r="F477" i="17"/>
  <c r="F476" i="17"/>
  <c r="F475" i="17"/>
  <c r="F474" i="17"/>
  <c r="F473" i="17"/>
  <c r="F472" i="17"/>
  <c r="F471" i="17"/>
  <c r="F470" i="17"/>
  <c r="F469" i="17"/>
  <c r="F468" i="17"/>
  <c r="F467" i="17"/>
  <c r="F466" i="17"/>
  <c r="F465" i="17"/>
  <c r="F464" i="17"/>
  <c r="F463" i="17"/>
  <c r="F462" i="17"/>
  <c r="F461" i="17"/>
  <c r="F460" i="17"/>
  <c r="F459" i="17"/>
  <c r="F458" i="17"/>
  <c r="F457" i="17"/>
  <c r="F456" i="17"/>
  <c r="F455" i="17"/>
  <c r="F454" i="17"/>
  <c r="F453" i="17"/>
  <c r="F452" i="17"/>
  <c r="F451" i="17"/>
  <c r="F450" i="17"/>
  <c r="F449" i="17"/>
  <c r="F447" i="17"/>
  <c r="F446" i="17"/>
  <c r="F445" i="17"/>
  <c r="F444" i="17"/>
  <c r="F443" i="17"/>
  <c r="F442" i="17"/>
  <c r="F441" i="17"/>
  <c r="F440" i="17"/>
  <c r="F439" i="17"/>
  <c r="F438" i="17"/>
  <c r="F437" i="17"/>
  <c r="F436" i="17"/>
  <c r="F435" i="17"/>
  <c r="F434" i="17"/>
  <c r="F433" i="17"/>
  <c r="F432" i="17"/>
  <c r="F431" i="17"/>
  <c r="F430" i="17"/>
  <c r="F429" i="17"/>
  <c r="F428" i="17"/>
  <c r="F427" i="17"/>
  <c r="F426" i="17"/>
  <c r="F425" i="17"/>
  <c r="F424" i="17"/>
  <c r="F423" i="17"/>
  <c r="F422" i="17"/>
  <c r="F421" i="17"/>
  <c r="F420" i="17"/>
  <c r="F418" i="17"/>
  <c r="F417" i="17"/>
  <c r="F416" i="17"/>
  <c r="F415" i="17"/>
  <c r="F414" i="17"/>
  <c r="F413" i="17"/>
  <c r="F412" i="17"/>
  <c r="F411" i="17"/>
  <c r="F410" i="17"/>
  <c r="F409" i="17"/>
  <c r="F408" i="17"/>
  <c r="F407" i="17"/>
  <c r="F406" i="17"/>
  <c r="F405" i="17"/>
  <c r="F404" i="17"/>
  <c r="F403" i="17"/>
  <c r="U20" i="17" s="1"/>
  <c r="F402" i="17"/>
  <c r="F401" i="17"/>
  <c r="F400" i="17"/>
  <c r="E489" i="17"/>
  <c r="E488" i="17"/>
  <c r="E487" i="17"/>
  <c r="E486" i="17"/>
  <c r="E485" i="17"/>
  <c r="E484" i="17"/>
  <c r="E483" i="17"/>
  <c r="E482" i="17"/>
  <c r="E481" i="17"/>
  <c r="E480" i="17"/>
  <c r="E479" i="17"/>
  <c r="E478" i="17"/>
  <c r="E477" i="17"/>
  <c r="E476" i="17"/>
  <c r="E475" i="17"/>
  <c r="E474" i="17"/>
  <c r="E473" i="17"/>
  <c r="E472" i="17"/>
  <c r="E471" i="17"/>
  <c r="E470" i="17"/>
  <c r="E469" i="17"/>
  <c r="E468" i="17"/>
  <c r="E467" i="17"/>
  <c r="E466" i="17"/>
  <c r="E465" i="17"/>
  <c r="E464" i="17"/>
  <c r="E463" i="17"/>
  <c r="E462" i="17"/>
  <c r="E461" i="17"/>
  <c r="E460" i="17"/>
  <c r="E459" i="17"/>
  <c r="E458" i="17"/>
  <c r="E457" i="17"/>
  <c r="E456" i="17"/>
  <c r="E455" i="17"/>
  <c r="E454" i="17"/>
  <c r="E453" i="17"/>
  <c r="E452" i="17"/>
  <c r="E451" i="17"/>
  <c r="E450" i="17"/>
  <c r="E449" i="17"/>
  <c r="E447" i="17"/>
  <c r="E446" i="17"/>
  <c r="E445" i="17"/>
  <c r="E443" i="17"/>
  <c r="E442" i="17"/>
  <c r="E441" i="17"/>
  <c r="E440" i="17"/>
  <c r="E439" i="17"/>
  <c r="E438" i="17"/>
  <c r="E437" i="17"/>
  <c r="E436" i="17"/>
  <c r="E435" i="17"/>
  <c r="E434" i="17"/>
  <c r="E433" i="17"/>
  <c r="E432" i="17"/>
  <c r="E431" i="17"/>
  <c r="E430" i="17"/>
  <c r="E429" i="17"/>
  <c r="E428" i="17"/>
  <c r="E427" i="17"/>
  <c r="E425" i="17"/>
  <c r="E424" i="17"/>
  <c r="E423" i="17"/>
  <c r="E422" i="17"/>
  <c r="E421" i="17"/>
  <c r="E420" i="17"/>
  <c r="E418" i="17"/>
  <c r="E417" i="17"/>
  <c r="E415" i="17"/>
  <c r="E414" i="17"/>
  <c r="E413" i="17"/>
  <c r="E412" i="17"/>
  <c r="E411" i="17"/>
  <c r="E410" i="17"/>
  <c r="E409" i="17"/>
  <c r="E408" i="17"/>
  <c r="E407" i="17"/>
  <c r="E406" i="17"/>
  <c r="E405" i="17"/>
  <c r="E404" i="17"/>
  <c r="T21" i="17" s="1"/>
  <c r="E403" i="17"/>
  <c r="R20" i="17" s="1"/>
  <c r="E402" i="17"/>
  <c r="E401" i="17"/>
  <c r="E400" i="17"/>
  <c r="S19" i="17" s="1"/>
  <c r="D489" i="17"/>
  <c r="D488" i="17"/>
  <c r="D487" i="17"/>
  <c r="D486" i="17"/>
  <c r="D485" i="17"/>
  <c r="D484" i="17"/>
  <c r="D483" i="17"/>
  <c r="D482" i="17"/>
  <c r="D481" i="17"/>
  <c r="D480" i="17"/>
  <c r="D479" i="17"/>
  <c r="D478" i="17"/>
  <c r="D477" i="17"/>
  <c r="D476" i="17"/>
  <c r="D475" i="17"/>
  <c r="D474" i="17"/>
  <c r="D473" i="17"/>
  <c r="D472" i="17"/>
  <c r="D471" i="17"/>
  <c r="D470" i="17"/>
  <c r="D469" i="17"/>
  <c r="D468" i="17"/>
  <c r="D467" i="17"/>
  <c r="D466" i="17"/>
  <c r="D465" i="17"/>
  <c r="D464" i="17"/>
  <c r="D463" i="17"/>
  <c r="D462" i="17"/>
  <c r="D461" i="17"/>
  <c r="D460" i="17"/>
  <c r="D459" i="17"/>
  <c r="D458" i="17"/>
  <c r="D457" i="17"/>
  <c r="D456" i="17"/>
  <c r="D455" i="17"/>
  <c r="D454" i="17"/>
  <c r="D453" i="17"/>
  <c r="D452" i="17"/>
  <c r="D451" i="17"/>
  <c r="D450" i="17"/>
  <c r="Q22" i="17" s="1"/>
  <c r="D449" i="17"/>
  <c r="D447" i="17"/>
  <c r="D446" i="17"/>
  <c r="D445" i="17"/>
  <c r="D444" i="17"/>
  <c r="D443" i="17"/>
  <c r="D442" i="17"/>
  <c r="D441" i="17"/>
  <c r="D440" i="17"/>
  <c r="D439" i="17"/>
  <c r="D438" i="17"/>
  <c r="D437" i="17"/>
  <c r="D436" i="17"/>
  <c r="D435" i="17"/>
  <c r="D434" i="17"/>
  <c r="D433" i="17"/>
  <c r="D432" i="17"/>
  <c r="D431" i="17"/>
  <c r="D430" i="17"/>
  <c r="D429" i="17"/>
  <c r="D428" i="17"/>
  <c r="D427" i="17"/>
  <c r="D426" i="17"/>
  <c r="D425" i="17"/>
  <c r="D424" i="17"/>
  <c r="D423" i="17"/>
  <c r="D422" i="17"/>
  <c r="D421" i="17"/>
  <c r="D420" i="17"/>
  <c r="D418" i="17"/>
  <c r="D417" i="17"/>
  <c r="D416" i="17"/>
  <c r="D415" i="17"/>
  <c r="D414" i="17"/>
  <c r="D413" i="17"/>
  <c r="D412" i="17"/>
  <c r="D411" i="17"/>
  <c r="D410" i="17"/>
  <c r="D409" i="17"/>
  <c r="D408" i="17"/>
  <c r="D407" i="17"/>
  <c r="D406" i="17"/>
  <c r="D405" i="17"/>
  <c r="D404" i="17"/>
  <c r="Q21" i="17" s="1"/>
  <c r="D403" i="17"/>
  <c r="Q20" i="17" s="1"/>
  <c r="D402" i="17"/>
  <c r="D401" i="17"/>
  <c r="D400" i="17"/>
  <c r="P19" i="17" s="1"/>
  <c r="J399" i="17"/>
  <c r="J398" i="17"/>
  <c r="J397" i="17"/>
  <c r="J396" i="17"/>
  <c r="J395" i="17"/>
  <c r="J394" i="17"/>
  <c r="J393" i="17"/>
  <c r="J392" i="17"/>
  <c r="J391" i="17"/>
  <c r="J390" i="17"/>
  <c r="J389" i="17"/>
  <c r="J388" i="17"/>
  <c r="J387" i="17"/>
  <c r="J386" i="17"/>
  <c r="J385" i="17"/>
  <c r="J384" i="17"/>
  <c r="J383" i="17"/>
  <c r="J382" i="17"/>
  <c r="J381" i="17"/>
  <c r="J380" i="17"/>
  <c r="J379" i="17"/>
  <c r="J378" i="17"/>
  <c r="J377" i="17"/>
  <c r="J376" i="17"/>
  <c r="J375" i="17"/>
  <c r="J374" i="17"/>
  <c r="J373" i="17"/>
  <c r="J372" i="17"/>
  <c r="J371" i="17"/>
  <c r="J370" i="17"/>
  <c r="J369" i="17"/>
  <c r="J368" i="17"/>
  <c r="J367" i="17"/>
  <c r="J366" i="17"/>
  <c r="J365" i="17"/>
  <c r="J364" i="17"/>
  <c r="J363" i="17"/>
  <c r="J362" i="17"/>
  <c r="J361" i="17"/>
  <c r="J360" i="17"/>
  <c r="J359" i="17"/>
  <c r="J358" i="17"/>
  <c r="J357" i="17"/>
  <c r="J356" i="17"/>
  <c r="J355" i="17"/>
  <c r="J354" i="17"/>
  <c r="J353" i="17"/>
  <c r="J352" i="17"/>
  <c r="J351" i="17"/>
  <c r="J350" i="17"/>
  <c r="J349" i="17"/>
  <c r="J348" i="17"/>
  <c r="J347" i="17"/>
  <c r="J346" i="17"/>
  <c r="J345" i="17"/>
  <c r="J344" i="17"/>
  <c r="J343" i="17"/>
  <c r="J342" i="17"/>
  <c r="J341" i="17"/>
  <c r="J340" i="17"/>
  <c r="J339" i="17"/>
  <c r="J338" i="17"/>
  <c r="J337" i="17"/>
  <c r="J336" i="17"/>
  <c r="J335" i="17"/>
  <c r="J334" i="17"/>
  <c r="J333" i="17"/>
  <c r="J332" i="17"/>
  <c r="J331" i="17"/>
  <c r="J330" i="17"/>
  <c r="J329" i="17"/>
  <c r="J328" i="17"/>
  <c r="J327" i="17"/>
  <c r="J326" i="17"/>
  <c r="J325" i="17"/>
  <c r="J324" i="17"/>
  <c r="J323" i="17"/>
  <c r="J322" i="17"/>
  <c r="J321" i="17"/>
  <c r="J320" i="17"/>
  <c r="J319" i="17"/>
  <c r="J318" i="17"/>
  <c r="J317" i="17"/>
  <c r="J316" i="17"/>
  <c r="J315" i="17"/>
  <c r="J314" i="17"/>
  <c r="J313" i="17"/>
  <c r="J312" i="17"/>
  <c r="J311" i="17"/>
  <c r="J310" i="17"/>
  <c r="J309" i="17"/>
  <c r="J308" i="17"/>
  <c r="J307" i="17"/>
  <c r="J306" i="17"/>
  <c r="J305" i="17"/>
  <c r="J304" i="17"/>
  <c r="J303" i="17"/>
  <c r="J302" i="17"/>
  <c r="J301" i="17"/>
  <c r="J300" i="17"/>
  <c r="J299" i="17"/>
  <c r="J298" i="17"/>
  <c r="J297" i="17"/>
  <c r="J296" i="17"/>
  <c r="J295" i="17"/>
  <c r="J294" i="17"/>
  <c r="J293" i="17"/>
  <c r="I399" i="17"/>
  <c r="I398" i="17"/>
  <c r="I397" i="17"/>
  <c r="I396" i="17"/>
  <c r="I395" i="17"/>
  <c r="I394" i="17"/>
  <c r="I393" i="17"/>
  <c r="I392" i="17"/>
  <c r="I391" i="17"/>
  <c r="I390" i="17"/>
  <c r="I389" i="17"/>
  <c r="I388" i="17"/>
  <c r="I387" i="17"/>
  <c r="I386" i="17"/>
  <c r="I385" i="17"/>
  <c r="I384" i="17"/>
  <c r="I383" i="17"/>
  <c r="I382" i="17"/>
  <c r="I381" i="17"/>
  <c r="I380" i="17"/>
  <c r="I379" i="17"/>
  <c r="I378" i="17"/>
  <c r="I377" i="17"/>
  <c r="I376" i="17"/>
  <c r="I375" i="17"/>
  <c r="I374" i="17"/>
  <c r="I373" i="17"/>
  <c r="I372" i="17"/>
  <c r="I371" i="17"/>
  <c r="I370" i="17"/>
  <c r="I369" i="17"/>
  <c r="I368" i="17"/>
  <c r="I367" i="17"/>
  <c r="I366" i="17"/>
  <c r="I365" i="17"/>
  <c r="I364" i="17"/>
  <c r="I363" i="17"/>
  <c r="I362" i="17"/>
  <c r="I361" i="17"/>
  <c r="I360" i="17"/>
  <c r="I359" i="17"/>
  <c r="I358" i="17"/>
  <c r="I357" i="17"/>
  <c r="I356" i="17"/>
  <c r="I355" i="17"/>
  <c r="I354" i="17"/>
  <c r="I353" i="17"/>
  <c r="I352" i="17"/>
  <c r="I351" i="17"/>
  <c r="I350" i="17"/>
  <c r="I349" i="17"/>
  <c r="I348" i="17"/>
  <c r="I347" i="17"/>
  <c r="I346" i="17"/>
  <c r="I345" i="17"/>
  <c r="I344" i="17"/>
  <c r="I343" i="17"/>
  <c r="I342" i="17"/>
  <c r="I341" i="17"/>
  <c r="I340" i="17"/>
  <c r="I339" i="17"/>
  <c r="I338" i="17"/>
  <c r="I337" i="17"/>
  <c r="I336" i="17"/>
  <c r="I335" i="17"/>
  <c r="I334" i="17"/>
  <c r="I333" i="17"/>
  <c r="I332" i="17"/>
  <c r="I331" i="17"/>
  <c r="I330" i="17"/>
  <c r="I329" i="17"/>
  <c r="I328" i="17"/>
  <c r="I327" i="17"/>
  <c r="I326" i="17"/>
  <c r="I325" i="17"/>
  <c r="I324" i="17"/>
  <c r="I323" i="17"/>
  <c r="I322" i="17"/>
  <c r="I321" i="17"/>
  <c r="I320" i="17"/>
  <c r="I319" i="17"/>
  <c r="I318" i="17"/>
  <c r="I317" i="17"/>
  <c r="I316" i="17"/>
  <c r="I315" i="17"/>
  <c r="I314" i="17"/>
  <c r="I313" i="17"/>
  <c r="I312" i="17"/>
  <c r="I311" i="17"/>
  <c r="I310" i="17"/>
  <c r="I309" i="17"/>
  <c r="I308" i="17"/>
  <c r="I307" i="17"/>
  <c r="I306" i="17"/>
  <c r="I305" i="17"/>
  <c r="I304" i="17"/>
  <c r="I303" i="17"/>
  <c r="I302" i="17"/>
  <c r="I301" i="17"/>
  <c r="I300" i="17"/>
  <c r="I299" i="17"/>
  <c r="I298" i="17"/>
  <c r="I297" i="17"/>
  <c r="I296" i="17"/>
  <c r="I295" i="17"/>
  <c r="I294" i="17"/>
  <c r="I293" i="17"/>
  <c r="H399" i="17"/>
  <c r="H398" i="17"/>
  <c r="H397" i="17"/>
  <c r="H396" i="17"/>
  <c r="H395" i="17"/>
  <c r="H394" i="17"/>
  <c r="H393" i="17"/>
  <c r="H392" i="17"/>
  <c r="H391" i="17"/>
  <c r="H390" i="17"/>
  <c r="H389" i="17"/>
  <c r="H388" i="17"/>
  <c r="H387" i="17"/>
  <c r="H386" i="17"/>
  <c r="H385" i="17"/>
  <c r="H384" i="17"/>
  <c r="H383" i="17"/>
  <c r="H382" i="17"/>
  <c r="H381" i="17"/>
  <c r="H380" i="17"/>
  <c r="H379" i="17"/>
  <c r="H378" i="17"/>
  <c r="H377" i="17"/>
  <c r="H376" i="17"/>
  <c r="H375" i="17"/>
  <c r="H374" i="17"/>
  <c r="H373" i="17"/>
  <c r="H372" i="17"/>
  <c r="H371" i="17"/>
  <c r="H370" i="17"/>
  <c r="H369" i="17"/>
  <c r="H368" i="17"/>
  <c r="H367" i="17"/>
  <c r="H366" i="17"/>
  <c r="H365" i="17"/>
  <c r="H364" i="17"/>
  <c r="H363" i="17"/>
  <c r="H362" i="17"/>
  <c r="H361" i="17"/>
  <c r="H360" i="17"/>
  <c r="H359" i="17"/>
  <c r="H358" i="17"/>
  <c r="H357" i="17"/>
  <c r="H356" i="17"/>
  <c r="H355" i="17"/>
  <c r="H354" i="17"/>
  <c r="H353" i="17"/>
  <c r="H352" i="17"/>
  <c r="H351" i="17"/>
  <c r="H350" i="17"/>
  <c r="H349" i="17"/>
  <c r="H348" i="17"/>
  <c r="H347" i="17"/>
  <c r="H346" i="17"/>
  <c r="H345" i="17"/>
  <c r="H344" i="17"/>
  <c r="H343" i="17"/>
  <c r="H342" i="17"/>
  <c r="H341" i="17"/>
  <c r="H340" i="17"/>
  <c r="H339" i="17"/>
  <c r="H338" i="17"/>
  <c r="H337" i="17"/>
  <c r="H336" i="17"/>
  <c r="H335" i="17"/>
  <c r="H333" i="17"/>
  <c r="H332" i="17"/>
  <c r="H331" i="17"/>
  <c r="H330" i="17"/>
  <c r="H329" i="17"/>
  <c r="H328" i="17"/>
  <c r="H327" i="17"/>
  <c r="H326" i="17"/>
  <c r="H325" i="17"/>
  <c r="H324" i="17"/>
  <c r="H323" i="17"/>
  <c r="H322" i="17"/>
  <c r="H321" i="17"/>
  <c r="H320" i="17"/>
  <c r="H319" i="17"/>
  <c r="H318" i="17"/>
  <c r="H317" i="17"/>
  <c r="H316" i="17"/>
  <c r="H315" i="17"/>
  <c r="H314" i="17"/>
  <c r="H313" i="17"/>
  <c r="H312" i="17"/>
  <c r="H311" i="17"/>
  <c r="H310" i="17"/>
  <c r="H309" i="17"/>
  <c r="H308" i="17"/>
  <c r="H307" i="17"/>
  <c r="H306" i="17"/>
  <c r="H305" i="17"/>
  <c r="H304" i="17"/>
  <c r="H303" i="17"/>
  <c r="H302" i="17"/>
  <c r="H301" i="17"/>
  <c r="H300" i="17"/>
  <c r="H299" i="17"/>
  <c r="H298" i="17"/>
  <c r="H297" i="17"/>
  <c r="H296" i="17"/>
  <c r="H295" i="17"/>
  <c r="H294" i="17"/>
  <c r="H293" i="17"/>
  <c r="G399" i="17"/>
  <c r="G398" i="17"/>
  <c r="G397" i="17"/>
  <c r="G396" i="17"/>
  <c r="G395" i="17"/>
  <c r="G394" i="17"/>
  <c r="G393" i="17"/>
  <c r="G392" i="17"/>
  <c r="G391" i="17"/>
  <c r="G390" i="17"/>
  <c r="G389" i="17"/>
  <c r="G388" i="17"/>
  <c r="G387" i="17"/>
  <c r="G386" i="17"/>
  <c r="G385" i="17"/>
  <c r="G384" i="17"/>
  <c r="G383" i="17"/>
  <c r="G382" i="17"/>
  <c r="G381" i="17"/>
  <c r="G380" i="17"/>
  <c r="G379" i="17"/>
  <c r="G378" i="17"/>
  <c r="G377" i="17"/>
  <c r="G376" i="17"/>
  <c r="G375" i="17"/>
  <c r="G374" i="17"/>
  <c r="G373" i="17"/>
  <c r="G372" i="17"/>
  <c r="G371" i="17"/>
  <c r="G370" i="17"/>
  <c r="G369" i="17"/>
  <c r="G368" i="17"/>
  <c r="G367" i="17"/>
  <c r="G366" i="17"/>
  <c r="G365" i="17"/>
  <c r="G364" i="17"/>
  <c r="G363" i="17"/>
  <c r="G362" i="17"/>
  <c r="G361" i="17"/>
  <c r="G360" i="17"/>
  <c r="G359" i="17"/>
  <c r="G358" i="17"/>
  <c r="G357" i="17"/>
  <c r="G356" i="17"/>
  <c r="G355" i="17"/>
  <c r="G354" i="17"/>
  <c r="G353" i="17"/>
  <c r="G352" i="17"/>
  <c r="G351" i="17"/>
  <c r="G350" i="17"/>
  <c r="G349" i="17"/>
  <c r="G348" i="17"/>
  <c r="G347" i="17"/>
  <c r="G346" i="17"/>
  <c r="G345" i="17"/>
  <c r="G344" i="17"/>
  <c r="G343" i="17"/>
  <c r="G342" i="17"/>
  <c r="G341" i="17"/>
  <c r="G340" i="17"/>
  <c r="G339" i="17"/>
  <c r="G338" i="17"/>
  <c r="G337" i="17"/>
  <c r="G336" i="17"/>
  <c r="G335" i="17"/>
  <c r="G334" i="17"/>
  <c r="G333" i="17"/>
  <c r="G332" i="17"/>
  <c r="G331" i="17"/>
  <c r="G330" i="17"/>
  <c r="G329" i="17"/>
  <c r="G328" i="17"/>
  <c r="G327" i="17"/>
  <c r="G326" i="17"/>
  <c r="G325" i="17"/>
  <c r="G324" i="17"/>
  <c r="G323" i="17"/>
  <c r="G322" i="17"/>
  <c r="G321" i="17"/>
  <c r="G320" i="17"/>
  <c r="G319" i="17"/>
  <c r="G318" i="17"/>
  <c r="G317" i="17"/>
  <c r="G316" i="17"/>
  <c r="G315" i="17"/>
  <c r="G314" i="17"/>
  <c r="G313" i="17"/>
  <c r="G312" i="17"/>
  <c r="G311" i="17"/>
  <c r="G310" i="17"/>
  <c r="G309" i="17"/>
  <c r="G308" i="17"/>
  <c r="G307" i="17"/>
  <c r="G306" i="17"/>
  <c r="G305" i="17"/>
  <c r="G304" i="17"/>
  <c r="G303" i="17"/>
  <c r="G302" i="17"/>
  <c r="G301" i="17"/>
  <c r="G300" i="17"/>
  <c r="G299" i="17"/>
  <c r="G298" i="17"/>
  <c r="G297" i="17"/>
  <c r="G296" i="17"/>
  <c r="G295" i="17"/>
  <c r="G294" i="17"/>
  <c r="G293" i="17"/>
  <c r="F399" i="17"/>
  <c r="F398" i="17"/>
  <c r="F397" i="17"/>
  <c r="F396" i="17"/>
  <c r="F395" i="17"/>
  <c r="F394" i="17"/>
  <c r="F393" i="17"/>
  <c r="F392" i="17"/>
  <c r="F391" i="17"/>
  <c r="F390" i="17"/>
  <c r="F389" i="17"/>
  <c r="F388" i="17"/>
  <c r="F387" i="17"/>
  <c r="F386" i="17"/>
  <c r="F385" i="17"/>
  <c r="F384" i="17"/>
  <c r="F383" i="17"/>
  <c r="F382" i="17"/>
  <c r="F381" i="17"/>
  <c r="F380" i="17"/>
  <c r="F379" i="17"/>
  <c r="F378" i="17"/>
  <c r="F377" i="17"/>
  <c r="F376" i="17"/>
  <c r="F375" i="17"/>
  <c r="F374" i="17"/>
  <c r="F373" i="17"/>
  <c r="F372" i="17"/>
  <c r="F371" i="17"/>
  <c r="F370" i="17"/>
  <c r="F369" i="17"/>
  <c r="F368" i="17"/>
  <c r="F367" i="17"/>
  <c r="F366" i="17"/>
  <c r="F365" i="17"/>
  <c r="F364" i="17"/>
  <c r="F363" i="17"/>
  <c r="F362" i="17"/>
  <c r="F361" i="17"/>
  <c r="F360" i="17"/>
  <c r="F359" i="17"/>
  <c r="F358" i="17"/>
  <c r="F357" i="17"/>
  <c r="F356" i="17"/>
  <c r="F355" i="17"/>
  <c r="F354" i="17"/>
  <c r="F353" i="17"/>
  <c r="F352" i="17"/>
  <c r="F351" i="17"/>
  <c r="F350" i="17"/>
  <c r="F349" i="17"/>
  <c r="F348" i="17"/>
  <c r="F347" i="17"/>
  <c r="F346" i="17"/>
  <c r="F345" i="17"/>
  <c r="F344" i="17"/>
  <c r="F343" i="17"/>
  <c r="F342" i="17"/>
  <c r="F341" i="17"/>
  <c r="F340" i="17"/>
  <c r="F339" i="17"/>
  <c r="F338" i="17"/>
  <c r="F337" i="17"/>
  <c r="F336" i="17"/>
  <c r="F335" i="17"/>
  <c r="F334" i="17"/>
  <c r="F333" i="17"/>
  <c r="F332" i="17"/>
  <c r="F331" i="17"/>
  <c r="F330" i="17"/>
  <c r="F329" i="17"/>
  <c r="F328" i="17"/>
  <c r="F327" i="17"/>
  <c r="F326" i="17"/>
  <c r="F325" i="17"/>
  <c r="F324" i="17"/>
  <c r="F323" i="17"/>
  <c r="F322" i="17"/>
  <c r="F321" i="17"/>
  <c r="F320" i="17"/>
  <c r="F319" i="17"/>
  <c r="F318" i="17"/>
  <c r="F317" i="17"/>
  <c r="F316" i="17"/>
  <c r="F315" i="17"/>
  <c r="F314" i="17"/>
  <c r="F313" i="17"/>
  <c r="F312" i="17"/>
  <c r="F311" i="17"/>
  <c r="F310" i="17"/>
  <c r="F309" i="17"/>
  <c r="F308" i="17"/>
  <c r="F307" i="17"/>
  <c r="F306" i="17"/>
  <c r="F305" i="17"/>
  <c r="F304" i="17"/>
  <c r="F303" i="17"/>
  <c r="F302" i="17"/>
  <c r="F301" i="17"/>
  <c r="F300" i="17"/>
  <c r="F299" i="17"/>
  <c r="F298" i="17"/>
  <c r="F297" i="17"/>
  <c r="F296" i="17"/>
  <c r="F295" i="17"/>
  <c r="F294" i="17"/>
  <c r="F293" i="17"/>
  <c r="E399" i="17"/>
  <c r="E398" i="17"/>
  <c r="E397" i="17"/>
  <c r="E396" i="17"/>
  <c r="E395" i="17"/>
  <c r="E394" i="17"/>
  <c r="E393" i="17"/>
  <c r="E392" i="17"/>
  <c r="E391" i="17"/>
  <c r="E390" i="17"/>
  <c r="E389" i="17"/>
  <c r="E388" i="17"/>
  <c r="E387" i="17"/>
  <c r="E386" i="17"/>
  <c r="E385" i="17"/>
  <c r="E384" i="17"/>
  <c r="E383" i="17"/>
  <c r="E382" i="17"/>
  <c r="E381" i="17"/>
  <c r="E380" i="17"/>
  <c r="E379" i="17"/>
  <c r="E378" i="17"/>
  <c r="E377" i="17"/>
  <c r="E376" i="17"/>
  <c r="E375" i="17"/>
  <c r="E374" i="17"/>
  <c r="E373" i="17"/>
  <c r="E372" i="17"/>
  <c r="E371" i="17"/>
  <c r="E370" i="17"/>
  <c r="E369" i="17"/>
  <c r="E368" i="17"/>
  <c r="E367" i="17"/>
  <c r="E366" i="17"/>
  <c r="E365" i="17"/>
  <c r="E364" i="17"/>
  <c r="E363" i="17"/>
  <c r="E362" i="17"/>
  <c r="E361" i="17"/>
  <c r="E360" i="17"/>
  <c r="E359" i="17"/>
  <c r="E358" i="17"/>
  <c r="E357" i="17"/>
  <c r="E356" i="17"/>
  <c r="E355" i="17"/>
  <c r="E354" i="17"/>
  <c r="E353" i="17"/>
  <c r="E352" i="17"/>
  <c r="E351" i="17"/>
  <c r="E350" i="17"/>
  <c r="E349" i="17"/>
  <c r="E348" i="17"/>
  <c r="E347" i="17"/>
  <c r="E346" i="17"/>
  <c r="E345" i="17"/>
  <c r="E344" i="17"/>
  <c r="E343" i="17"/>
  <c r="E342" i="17"/>
  <c r="E341" i="17"/>
  <c r="E340" i="17"/>
  <c r="E339" i="17"/>
  <c r="E338" i="17"/>
  <c r="E337" i="17"/>
  <c r="E336" i="17"/>
  <c r="E335" i="17"/>
  <c r="E334" i="17"/>
  <c r="E333" i="17"/>
  <c r="E332" i="17"/>
  <c r="E331" i="17"/>
  <c r="E330" i="17"/>
  <c r="E329" i="17"/>
  <c r="E328" i="17"/>
  <c r="E327" i="17"/>
  <c r="E326" i="17"/>
  <c r="E325" i="17"/>
  <c r="E324" i="17"/>
  <c r="E323" i="17"/>
  <c r="E322" i="17"/>
  <c r="E321" i="17"/>
  <c r="E320" i="17"/>
  <c r="E319" i="17"/>
  <c r="E318" i="17"/>
  <c r="E317" i="17"/>
  <c r="E316" i="17"/>
  <c r="E315" i="17"/>
  <c r="E314" i="17"/>
  <c r="E313" i="17"/>
  <c r="E312" i="17"/>
  <c r="E311" i="17"/>
  <c r="E310" i="17"/>
  <c r="E309" i="17"/>
  <c r="E308" i="17"/>
  <c r="E307" i="17"/>
  <c r="E306" i="17"/>
  <c r="E305" i="17"/>
  <c r="E304" i="17"/>
  <c r="E303" i="17"/>
  <c r="E302" i="17"/>
  <c r="E301" i="17"/>
  <c r="E300" i="17"/>
  <c r="E299" i="17"/>
  <c r="E298" i="17"/>
  <c r="E297" i="17"/>
  <c r="E296" i="17"/>
  <c r="E295" i="17"/>
  <c r="E294" i="17"/>
  <c r="E293" i="17"/>
  <c r="D399" i="17"/>
  <c r="D398" i="17"/>
  <c r="D397" i="17"/>
  <c r="D396" i="17"/>
  <c r="D395" i="17"/>
  <c r="D394" i="17"/>
  <c r="D393" i="17"/>
  <c r="D392" i="17"/>
  <c r="D391" i="17"/>
  <c r="D390" i="17"/>
  <c r="D389" i="17"/>
  <c r="D388" i="17"/>
  <c r="D387" i="17"/>
  <c r="D386" i="17"/>
  <c r="D385" i="17"/>
  <c r="D384" i="17"/>
  <c r="D383" i="17"/>
  <c r="D382" i="17"/>
  <c r="D381" i="17"/>
  <c r="D380" i="17"/>
  <c r="D379" i="17"/>
  <c r="D378" i="17"/>
  <c r="D377" i="17"/>
  <c r="D376" i="17"/>
  <c r="D375" i="17"/>
  <c r="D374" i="17"/>
  <c r="D373" i="17"/>
  <c r="D372" i="17"/>
  <c r="D371" i="17"/>
  <c r="D370" i="17"/>
  <c r="D369" i="17"/>
  <c r="D368" i="17"/>
  <c r="D367" i="17"/>
  <c r="D366" i="17"/>
  <c r="D365" i="17"/>
  <c r="D364" i="17"/>
  <c r="D363" i="17"/>
  <c r="D362" i="17"/>
  <c r="D361" i="17"/>
  <c r="D360" i="17"/>
  <c r="D359" i="17"/>
  <c r="D358" i="17"/>
  <c r="D357" i="17"/>
  <c r="D356" i="17"/>
  <c r="D355" i="17"/>
  <c r="D354" i="17"/>
  <c r="D353" i="17"/>
  <c r="D352" i="17"/>
  <c r="D351" i="17"/>
  <c r="D350" i="17"/>
  <c r="D349" i="17"/>
  <c r="D348" i="17"/>
  <c r="D347" i="17"/>
  <c r="D346" i="17"/>
  <c r="D345" i="17"/>
  <c r="D344" i="17"/>
  <c r="D343" i="17"/>
  <c r="D342" i="17"/>
  <c r="D341" i="17"/>
  <c r="D340" i="17"/>
  <c r="D339" i="17"/>
  <c r="D338" i="17"/>
  <c r="D337" i="17"/>
  <c r="D336" i="17"/>
  <c r="D335" i="17"/>
  <c r="D334" i="17"/>
  <c r="D333" i="17"/>
  <c r="D332" i="17"/>
  <c r="D331" i="17"/>
  <c r="D330" i="17"/>
  <c r="D329" i="17"/>
  <c r="D328" i="17"/>
  <c r="D327" i="17"/>
  <c r="D326" i="17"/>
  <c r="D325" i="17"/>
  <c r="D324" i="17"/>
  <c r="D323" i="17"/>
  <c r="D321" i="17"/>
  <c r="D320" i="17"/>
  <c r="D319" i="17"/>
  <c r="D318" i="17"/>
  <c r="D314" i="17"/>
  <c r="D313" i="17"/>
  <c r="D311" i="17"/>
  <c r="D310" i="17"/>
  <c r="D309" i="17"/>
  <c r="D308" i="17"/>
  <c r="D307" i="17"/>
  <c r="D306" i="17"/>
  <c r="D305" i="17"/>
  <c r="D304" i="17"/>
  <c r="D303" i="17"/>
  <c r="D302" i="17"/>
  <c r="D301" i="17"/>
  <c r="D300" i="17"/>
  <c r="D299" i="17"/>
  <c r="D298" i="17"/>
  <c r="D297" i="17"/>
  <c r="D296" i="17"/>
  <c r="D295" i="17"/>
  <c r="D294" i="17"/>
  <c r="D293" i="17"/>
  <c r="J292" i="17"/>
  <c r="J291" i="17"/>
  <c r="J290" i="17"/>
  <c r="J289" i="17"/>
  <c r="J288" i="17"/>
  <c r="J287" i="17"/>
  <c r="J286" i="17"/>
  <c r="J285" i="17"/>
  <c r="J284" i="17"/>
  <c r="J283" i="17"/>
  <c r="J282" i="17"/>
  <c r="J281" i="17"/>
  <c r="J280" i="17"/>
  <c r="J279" i="17"/>
  <c r="J278" i="17"/>
  <c r="J277" i="17"/>
  <c r="J276" i="17"/>
  <c r="J275" i="17"/>
  <c r="J274" i="17"/>
  <c r="J273" i="17"/>
  <c r="J272" i="17"/>
  <c r="J271" i="17"/>
  <c r="J270" i="17"/>
  <c r="J269" i="17"/>
  <c r="J268" i="17"/>
  <c r="J267" i="17"/>
  <c r="J266" i="17"/>
  <c r="J265" i="17"/>
  <c r="J264" i="17"/>
  <c r="J263" i="17"/>
  <c r="J262" i="17"/>
  <c r="J261" i="17"/>
  <c r="J260" i="17"/>
  <c r="J259" i="17"/>
  <c r="J258" i="17"/>
  <c r="J257" i="17"/>
  <c r="J256" i="17"/>
  <c r="J255" i="17"/>
  <c r="J254" i="17"/>
  <c r="J253" i="17"/>
  <c r="J252" i="17"/>
  <c r="J251" i="17"/>
  <c r="J250" i="17"/>
  <c r="J249" i="17"/>
  <c r="J248" i="17"/>
  <c r="J247" i="17"/>
  <c r="J246" i="17"/>
  <c r="J245" i="17"/>
  <c r="J244" i="17"/>
  <c r="J243" i="17"/>
  <c r="J242" i="17"/>
  <c r="J241" i="17"/>
  <c r="J240" i="17"/>
  <c r="J239" i="17"/>
  <c r="J238" i="17"/>
  <c r="J237" i="17"/>
  <c r="J236" i="17"/>
  <c r="J235" i="17"/>
  <c r="J234" i="17"/>
  <c r="J233" i="17"/>
  <c r="J232" i="17"/>
  <c r="J231" i="17"/>
  <c r="J230" i="17"/>
  <c r="J229" i="17"/>
  <c r="J228" i="17"/>
  <c r="J227" i="17"/>
  <c r="J226" i="17"/>
  <c r="J225" i="17"/>
  <c r="J224" i="17"/>
  <c r="J223" i="17"/>
  <c r="J222" i="17"/>
  <c r="J221" i="17"/>
  <c r="J220" i="17"/>
  <c r="J219" i="17"/>
  <c r="J218" i="17"/>
  <c r="J217" i="17"/>
  <c r="J216" i="17"/>
  <c r="J215" i="17"/>
  <c r="J214" i="17"/>
  <c r="J213" i="17"/>
  <c r="J212" i="17"/>
  <c r="J211" i="17"/>
  <c r="J210" i="17"/>
  <c r="J209" i="17"/>
  <c r="J208" i="17"/>
  <c r="J207" i="17"/>
  <c r="J206" i="17"/>
  <c r="J205" i="17"/>
  <c r="J204" i="17"/>
  <c r="J203" i="17"/>
  <c r="J202" i="17"/>
  <c r="J201" i="17"/>
  <c r="J200" i="17"/>
  <c r="J199" i="17"/>
  <c r="J198" i="17"/>
  <c r="J197" i="17"/>
  <c r="J196" i="17"/>
  <c r="J195" i="17"/>
  <c r="J194" i="17"/>
  <c r="J193" i="17"/>
  <c r="J192" i="17"/>
  <c r="J191" i="17"/>
  <c r="J190" i="17"/>
  <c r="J189" i="17"/>
  <c r="J188" i="17"/>
  <c r="J187" i="17"/>
  <c r="I292" i="17"/>
  <c r="I291" i="17"/>
  <c r="I290" i="17"/>
  <c r="I289" i="17"/>
  <c r="I288" i="17"/>
  <c r="I287" i="17"/>
  <c r="I286" i="17"/>
  <c r="I285" i="17"/>
  <c r="I284" i="17"/>
  <c r="I283" i="17"/>
  <c r="I282" i="17"/>
  <c r="I281" i="17"/>
  <c r="I280" i="17"/>
  <c r="I279" i="17"/>
  <c r="I278" i="17"/>
  <c r="I277" i="17"/>
  <c r="I276" i="17"/>
  <c r="I275" i="17"/>
  <c r="I274" i="17"/>
  <c r="I273" i="17"/>
  <c r="I272" i="17"/>
  <c r="I271" i="17"/>
  <c r="I270" i="17"/>
  <c r="I269" i="17"/>
  <c r="I268" i="17"/>
  <c r="I267" i="17"/>
  <c r="I266" i="17"/>
  <c r="I265" i="17"/>
  <c r="I264" i="17"/>
  <c r="I263" i="17"/>
  <c r="I262" i="17"/>
  <c r="I261" i="17"/>
  <c r="I260" i="17"/>
  <c r="I259" i="17"/>
  <c r="I258" i="17"/>
  <c r="I257" i="17"/>
  <c r="I256" i="17"/>
  <c r="I255" i="17"/>
  <c r="I254" i="17"/>
  <c r="I253" i="17"/>
  <c r="I252" i="17"/>
  <c r="I251" i="17"/>
  <c r="I250" i="17"/>
  <c r="I249" i="17"/>
  <c r="I248" i="17"/>
  <c r="I247" i="17"/>
  <c r="I246" i="17"/>
  <c r="I245" i="17"/>
  <c r="I244" i="17"/>
  <c r="I243" i="17"/>
  <c r="I242" i="17"/>
  <c r="I241" i="17"/>
  <c r="I240" i="17"/>
  <c r="I239" i="17"/>
  <c r="I238" i="17"/>
  <c r="I237" i="17"/>
  <c r="I236" i="17"/>
  <c r="I235" i="17"/>
  <c r="I234" i="17"/>
  <c r="I233" i="17"/>
  <c r="I232" i="17"/>
  <c r="I231" i="17"/>
  <c r="I230" i="17"/>
  <c r="I229" i="17"/>
  <c r="I228" i="17"/>
  <c r="I227" i="17"/>
  <c r="I226" i="17"/>
  <c r="I225" i="17"/>
  <c r="I224" i="17"/>
  <c r="I223" i="17"/>
  <c r="I222" i="17"/>
  <c r="I221" i="17"/>
  <c r="I220" i="17"/>
  <c r="I219" i="17"/>
  <c r="I218" i="17"/>
  <c r="I217" i="17"/>
  <c r="I216" i="17"/>
  <c r="I215" i="17"/>
  <c r="I214" i="17"/>
  <c r="I213" i="17"/>
  <c r="I212" i="17"/>
  <c r="I211" i="17"/>
  <c r="I210" i="17"/>
  <c r="I209" i="17"/>
  <c r="I208" i="17"/>
  <c r="I207" i="17"/>
  <c r="I206" i="17"/>
  <c r="I205" i="17"/>
  <c r="I204" i="17"/>
  <c r="I203" i="17"/>
  <c r="I202" i="17"/>
  <c r="I201" i="17"/>
  <c r="I200" i="17"/>
  <c r="I199" i="17"/>
  <c r="I198" i="17"/>
  <c r="I197" i="17"/>
  <c r="I196" i="17"/>
  <c r="I195" i="17"/>
  <c r="I194" i="17"/>
  <c r="I193" i="17"/>
  <c r="I192" i="17"/>
  <c r="I191" i="17"/>
  <c r="I190" i="17"/>
  <c r="I189" i="17"/>
  <c r="I188" i="17"/>
  <c r="I187" i="17"/>
  <c r="H292" i="17"/>
  <c r="H291" i="17"/>
  <c r="H290" i="17"/>
  <c r="H289" i="17"/>
  <c r="H288" i="17"/>
  <c r="H287" i="17"/>
  <c r="H286" i="17"/>
  <c r="H285" i="17"/>
  <c r="H284" i="17"/>
  <c r="H283" i="17"/>
  <c r="H282" i="17"/>
  <c r="H281" i="17"/>
  <c r="H280" i="17"/>
  <c r="H279" i="17"/>
  <c r="H278" i="17"/>
  <c r="H277" i="17"/>
  <c r="H276" i="17"/>
  <c r="H275" i="17"/>
  <c r="H274" i="17"/>
  <c r="H273" i="17"/>
  <c r="H272" i="17"/>
  <c r="H271" i="17"/>
  <c r="H270" i="17"/>
  <c r="H269" i="17"/>
  <c r="H268" i="17"/>
  <c r="H267" i="17"/>
  <c r="H266" i="17"/>
  <c r="H265" i="17"/>
  <c r="H264" i="17"/>
  <c r="H263" i="17"/>
  <c r="H262" i="17"/>
  <c r="H261" i="17"/>
  <c r="H260" i="17"/>
  <c r="H259" i="17"/>
  <c r="H258" i="17"/>
  <c r="H257" i="17"/>
  <c r="H256" i="17"/>
  <c r="H255" i="17"/>
  <c r="H254" i="17"/>
  <c r="H253" i="17"/>
  <c r="H252" i="17"/>
  <c r="H251" i="17"/>
  <c r="H250" i="17"/>
  <c r="H249" i="17"/>
  <c r="H248" i="17"/>
  <c r="H247" i="17"/>
  <c r="H246" i="17"/>
  <c r="H245" i="17"/>
  <c r="H244" i="17"/>
  <c r="H243" i="17"/>
  <c r="H242" i="17"/>
  <c r="H241" i="17"/>
  <c r="H240" i="17"/>
  <c r="H239" i="17"/>
  <c r="H238" i="17"/>
  <c r="H237" i="17"/>
  <c r="H236" i="17"/>
  <c r="H235" i="17"/>
  <c r="H234" i="17"/>
  <c r="H233" i="17"/>
  <c r="H232" i="17"/>
  <c r="H231" i="17"/>
  <c r="H230" i="17"/>
  <c r="H229" i="17"/>
  <c r="H228" i="17"/>
  <c r="H227" i="17"/>
  <c r="H226" i="17"/>
  <c r="H225" i="17"/>
  <c r="H224" i="17"/>
  <c r="H223" i="17"/>
  <c r="H222" i="17"/>
  <c r="H221" i="17"/>
  <c r="H220" i="17"/>
  <c r="H219" i="17"/>
  <c r="H218" i="17"/>
  <c r="H217" i="17"/>
  <c r="H216" i="17"/>
  <c r="H215" i="17"/>
  <c r="H214" i="17"/>
  <c r="H213" i="17"/>
  <c r="H212" i="17"/>
  <c r="H211" i="17"/>
  <c r="H210" i="17"/>
  <c r="H209" i="17"/>
  <c r="H208" i="17"/>
  <c r="H207" i="17"/>
  <c r="H206" i="17"/>
  <c r="H205" i="17"/>
  <c r="H204" i="17"/>
  <c r="H203" i="17"/>
  <c r="H202" i="17"/>
  <c r="H201" i="17"/>
  <c r="H200" i="17"/>
  <c r="H199" i="17"/>
  <c r="H198" i="17"/>
  <c r="H197" i="17"/>
  <c r="H196" i="17"/>
  <c r="H195" i="17"/>
  <c r="H194" i="17"/>
  <c r="H193" i="17"/>
  <c r="H192" i="17"/>
  <c r="H191" i="17"/>
  <c r="H190" i="17"/>
  <c r="H189" i="17"/>
  <c r="H188" i="17"/>
  <c r="H187" i="17"/>
  <c r="G292" i="17"/>
  <c r="G291" i="17"/>
  <c r="G290" i="17"/>
  <c r="G289" i="17"/>
  <c r="G288" i="17"/>
  <c r="G287" i="17"/>
  <c r="G286" i="17"/>
  <c r="G285" i="17"/>
  <c r="G284" i="17"/>
  <c r="G283" i="17"/>
  <c r="G282" i="17"/>
  <c r="G281" i="17"/>
  <c r="G280" i="17"/>
  <c r="G279" i="17"/>
  <c r="G278" i="17"/>
  <c r="G277" i="17"/>
  <c r="G276" i="17"/>
  <c r="G275" i="17"/>
  <c r="G274" i="17"/>
  <c r="G273" i="17"/>
  <c r="G272" i="17"/>
  <c r="G271" i="17"/>
  <c r="G270" i="17"/>
  <c r="G269" i="17"/>
  <c r="G268" i="17"/>
  <c r="G267" i="17"/>
  <c r="G266" i="17"/>
  <c r="G265" i="17"/>
  <c r="G264" i="17"/>
  <c r="G263" i="17"/>
  <c r="G262" i="17"/>
  <c r="G261" i="17"/>
  <c r="G260" i="17"/>
  <c r="G259" i="17"/>
  <c r="G258" i="17"/>
  <c r="G257" i="17"/>
  <c r="G256" i="17"/>
  <c r="G255" i="17"/>
  <c r="G254" i="17"/>
  <c r="G253" i="17"/>
  <c r="G252" i="17"/>
  <c r="G251" i="17"/>
  <c r="G250" i="17"/>
  <c r="G249" i="17"/>
  <c r="G248" i="17"/>
  <c r="G247" i="17"/>
  <c r="G246" i="17"/>
  <c r="G245" i="17"/>
  <c r="G244" i="17"/>
  <c r="G243" i="17"/>
  <c r="G242" i="17"/>
  <c r="G241" i="17"/>
  <c r="G240" i="17"/>
  <c r="G239" i="17"/>
  <c r="G238" i="17"/>
  <c r="G237" i="17"/>
  <c r="G236" i="17"/>
  <c r="G235" i="17"/>
  <c r="G234" i="17"/>
  <c r="G233" i="17"/>
  <c r="G232" i="17"/>
  <c r="G231" i="17"/>
  <c r="G230" i="17"/>
  <c r="G229" i="17"/>
  <c r="G228" i="17"/>
  <c r="G227" i="17"/>
  <c r="G226" i="17"/>
  <c r="G225" i="17"/>
  <c r="G224" i="17"/>
  <c r="G223" i="17"/>
  <c r="G222" i="17"/>
  <c r="G221" i="17"/>
  <c r="G220" i="17"/>
  <c r="G219" i="17"/>
  <c r="G218" i="17"/>
  <c r="G217" i="17"/>
  <c r="G216" i="17"/>
  <c r="G215" i="17"/>
  <c r="G214" i="17"/>
  <c r="G213" i="17"/>
  <c r="G212" i="17"/>
  <c r="G211" i="17"/>
  <c r="G210" i="17"/>
  <c r="G209" i="17"/>
  <c r="G208" i="17"/>
  <c r="G207" i="17"/>
  <c r="G206" i="17"/>
  <c r="G205" i="17"/>
  <c r="G204" i="17"/>
  <c r="G203" i="17"/>
  <c r="G202" i="17"/>
  <c r="G201" i="17"/>
  <c r="G200" i="17"/>
  <c r="G199" i="17"/>
  <c r="G198" i="17"/>
  <c r="G197" i="17"/>
  <c r="G196" i="17"/>
  <c r="G195" i="17"/>
  <c r="G194" i="17"/>
  <c r="G193" i="17"/>
  <c r="G192" i="17"/>
  <c r="G191" i="17"/>
  <c r="G190" i="17"/>
  <c r="G189" i="17"/>
  <c r="G188" i="17"/>
  <c r="G187" i="17"/>
  <c r="F292" i="17"/>
  <c r="F291" i="17"/>
  <c r="F290" i="17"/>
  <c r="F289" i="17"/>
  <c r="F288" i="17"/>
  <c r="F287" i="17"/>
  <c r="F286" i="17"/>
  <c r="F285" i="17"/>
  <c r="F284" i="17"/>
  <c r="F283" i="17"/>
  <c r="F282" i="17"/>
  <c r="F281" i="17"/>
  <c r="F280" i="17"/>
  <c r="F279" i="17"/>
  <c r="F278" i="17"/>
  <c r="F277" i="17"/>
  <c r="F276" i="17"/>
  <c r="F275" i="17"/>
  <c r="F274" i="17"/>
  <c r="F273" i="17"/>
  <c r="F272" i="17"/>
  <c r="F271" i="17"/>
  <c r="F270" i="17"/>
  <c r="F269" i="17"/>
  <c r="F268" i="17"/>
  <c r="F267" i="17"/>
  <c r="F266" i="17"/>
  <c r="F265" i="17"/>
  <c r="F264" i="17"/>
  <c r="F263" i="17"/>
  <c r="F262" i="17"/>
  <c r="F261" i="17"/>
  <c r="F260" i="17"/>
  <c r="F259" i="17"/>
  <c r="F258" i="17"/>
  <c r="F257" i="17"/>
  <c r="F256" i="17"/>
  <c r="F255" i="17"/>
  <c r="F254" i="17"/>
  <c r="F253" i="17"/>
  <c r="F252" i="17"/>
  <c r="F251" i="17"/>
  <c r="F250" i="17"/>
  <c r="F249" i="17"/>
  <c r="F248" i="17"/>
  <c r="F247" i="17"/>
  <c r="F246" i="17"/>
  <c r="F245" i="17"/>
  <c r="F244" i="17"/>
  <c r="F243" i="17"/>
  <c r="F242" i="17"/>
  <c r="F241" i="17"/>
  <c r="F240" i="17"/>
  <c r="F239" i="17"/>
  <c r="F238" i="17"/>
  <c r="F237" i="17"/>
  <c r="F236" i="17"/>
  <c r="F235" i="17"/>
  <c r="F234" i="17"/>
  <c r="F233" i="17"/>
  <c r="F232" i="17"/>
  <c r="F231" i="17"/>
  <c r="F230" i="17"/>
  <c r="F229" i="17"/>
  <c r="F228" i="17"/>
  <c r="F227" i="17"/>
  <c r="F226" i="17"/>
  <c r="F225" i="17"/>
  <c r="F224" i="17"/>
  <c r="F223" i="17"/>
  <c r="F222" i="17"/>
  <c r="F221" i="17"/>
  <c r="F220" i="17"/>
  <c r="F219" i="17"/>
  <c r="F218" i="17"/>
  <c r="F217" i="17"/>
  <c r="F216" i="17"/>
  <c r="F215" i="17"/>
  <c r="F214" i="17"/>
  <c r="F213" i="17"/>
  <c r="F212" i="17"/>
  <c r="F211" i="17"/>
  <c r="F210" i="17"/>
  <c r="F209" i="17"/>
  <c r="F208" i="17"/>
  <c r="F207" i="17"/>
  <c r="F206" i="17"/>
  <c r="F205" i="17"/>
  <c r="F204" i="17"/>
  <c r="F203" i="17"/>
  <c r="F202" i="17"/>
  <c r="F201" i="17"/>
  <c r="F200" i="17"/>
  <c r="F199" i="17"/>
  <c r="F198" i="17"/>
  <c r="F197" i="17"/>
  <c r="F196" i="17"/>
  <c r="F195" i="17"/>
  <c r="F194" i="17"/>
  <c r="F193" i="17"/>
  <c r="F192" i="17"/>
  <c r="F191" i="17"/>
  <c r="F190" i="17"/>
  <c r="F189" i="17"/>
  <c r="F188" i="17"/>
  <c r="F187" i="17"/>
  <c r="E292" i="17"/>
  <c r="E291" i="17"/>
  <c r="E290" i="17"/>
  <c r="E289" i="17"/>
  <c r="E288" i="17"/>
  <c r="E287" i="17"/>
  <c r="E286" i="17"/>
  <c r="E285" i="17"/>
  <c r="E284" i="17"/>
  <c r="E283" i="17"/>
  <c r="E282" i="17"/>
  <c r="E281" i="17"/>
  <c r="E280" i="17"/>
  <c r="E279" i="17"/>
  <c r="E278" i="17"/>
  <c r="E277" i="17"/>
  <c r="E276" i="17"/>
  <c r="E275" i="17"/>
  <c r="E274" i="17"/>
  <c r="E273" i="17"/>
  <c r="E272" i="17"/>
  <c r="E271" i="17"/>
  <c r="E270" i="17"/>
  <c r="E269" i="17"/>
  <c r="E268" i="17"/>
  <c r="E267" i="17"/>
  <c r="E266" i="17"/>
  <c r="E265" i="17"/>
  <c r="E264" i="17"/>
  <c r="E263" i="17"/>
  <c r="E262" i="17"/>
  <c r="E261" i="17"/>
  <c r="E260" i="17"/>
  <c r="E259" i="17"/>
  <c r="E258" i="17"/>
  <c r="E257" i="17"/>
  <c r="E256" i="17"/>
  <c r="E255" i="17"/>
  <c r="E254" i="17"/>
  <c r="E253" i="17"/>
  <c r="E252" i="17"/>
  <c r="E251" i="17"/>
  <c r="E250" i="17"/>
  <c r="E249" i="17"/>
  <c r="E248" i="17"/>
  <c r="E247" i="17"/>
  <c r="E246" i="17"/>
  <c r="E245" i="17"/>
  <c r="E244" i="17"/>
  <c r="E243" i="17"/>
  <c r="E242" i="17"/>
  <c r="E241" i="17"/>
  <c r="E240" i="17"/>
  <c r="E239" i="17"/>
  <c r="E238" i="17"/>
  <c r="E237" i="17"/>
  <c r="E236" i="17"/>
  <c r="E235" i="17"/>
  <c r="E234" i="17"/>
  <c r="E233" i="17"/>
  <c r="E232" i="17"/>
  <c r="E231" i="17"/>
  <c r="E230" i="17"/>
  <c r="E229" i="17"/>
  <c r="E228" i="17"/>
  <c r="E227" i="17"/>
  <c r="E226" i="17"/>
  <c r="E225" i="17"/>
  <c r="E224" i="17"/>
  <c r="E223" i="17"/>
  <c r="E222" i="17"/>
  <c r="E221" i="17"/>
  <c r="E220" i="17"/>
  <c r="E219" i="17"/>
  <c r="E218" i="17"/>
  <c r="E217" i="17"/>
  <c r="E216" i="17"/>
  <c r="E215" i="17"/>
  <c r="E214" i="17"/>
  <c r="E213" i="17"/>
  <c r="E212" i="17"/>
  <c r="E211" i="17"/>
  <c r="E210" i="17"/>
  <c r="E209" i="17"/>
  <c r="E208" i="17"/>
  <c r="E207" i="17"/>
  <c r="E206" i="17"/>
  <c r="E205" i="17"/>
  <c r="E204" i="17"/>
  <c r="E203" i="17"/>
  <c r="E202" i="17"/>
  <c r="E201" i="17"/>
  <c r="E200" i="17"/>
  <c r="E199" i="17"/>
  <c r="E198" i="17"/>
  <c r="E197" i="17"/>
  <c r="E196" i="17"/>
  <c r="E195" i="17"/>
  <c r="E194" i="17"/>
  <c r="E193" i="17"/>
  <c r="E192" i="17"/>
  <c r="E191" i="17"/>
  <c r="E190" i="17"/>
  <c r="E189" i="17"/>
  <c r="E188" i="17"/>
  <c r="E187" i="17"/>
  <c r="D292" i="17"/>
  <c r="D291" i="17"/>
  <c r="D290" i="17"/>
  <c r="D289" i="17"/>
  <c r="D288" i="17"/>
  <c r="D287" i="17"/>
  <c r="D286" i="17"/>
  <c r="D285" i="17"/>
  <c r="D284" i="17"/>
  <c r="D283" i="17"/>
  <c r="D282" i="17"/>
  <c r="D281" i="17"/>
  <c r="D280" i="17"/>
  <c r="D279" i="17"/>
  <c r="D278" i="17"/>
  <c r="D277" i="17"/>
  <c r="D276" i="17"/>
  <c r="D275" i="17"/>
  <c r="D274" i="17"/>
  <c r="D273" i="17"/>
  <c r="D272" i="17"/>
  <c r="D271" i="17"/>
  <c r="D270" i="17"/>
  <c r="D269" i="17"/>
  <c r="D268" i="17"/>
  <c r="D267" i="17"/>
  <c r="D266" i="17"/>
  <c r="D265" i="17"/>
  <c r="D264" i="17"/>
  <c r="D263" i="17"/>
  <c r="D262" i="17"/>
  <c r="D261" i="17"/>
  <c r="D260" i="17"/>
  <c r="D259" i="17"/>
  <c r="D258" i="17"/>
  <c r="D257" i="17"/>
  <c r="D256" i="17"/>
  <c r="D255" i="17"/>
  <c r="D254" i="17"/>
  <c r="D253" i="17"/>
  <c r="D252" i="17"/>
  <c r="D251" i="17"/>
  <c r="D250" i="17"/>
  <c r="D249" i="17"/>
  <c r="D248" i="17"/>
  <c r="D247" i="17"/>
  <c r="D246" i="17"/>
  <c r="D245" i="17"/>
  <c r="D244" i="17"/>
  <c r="D243" i="17"/>
  <c r="D242" i="17"/>
  <c r="D241" i="17"/>
  <c r="D240" i="17"/>
  <c r="D239" i="17"/>
  <c r="D238" i="17"/>
  <c r="D237" i="17"/>
  <c r="D236" i="17"/>
  <c r="D234" i="17"/>
  <c r="D233" i="17"/>
  <c r="D232" i="17"/>
  <c r="D231" i="17"/>
  <c r="D230" i="17"/>
  <c r="D229" i="17"/>
  <c r="D228" i="17"/>
  <c r="D227" i="17"/>
  <c r="D226" i="17"/>
  <c r="D225" i="17"/>
  <c r="D224" i="17"/>
  <c r="D223" i="17"/>
  <c r="D222" i="17"/>
  <c r="D221" i="17"/>
  <c r="D220" i="17"/>
  <c r="D219" i="17"/>
  <c r="D218" i="17"/>
  <c r="D217" i="17"/>
  <c r="D216" i="17"/>
  <c r="D215" i="17"/>
  <c r="D214" i="17"/>
  <c r="D213" i="17"/>
  <c r="D212" i="17"/>
  <c r="D211" i="17"/>
  <c r="D210" i="17"/>
  <c r="D209" i="17"/>
  <c r="D208" i="17"/>
  <c r="D207" i="17"/>
  <c r="D206" i="17"/>
  <c r="D205" i="17"/>
  <c r="D204" i="17"/>
  <c r="D203" i="17"/>
  <c r="D202" i="17"/>
  <c r="D201" i="17"/>
  <c r="D200" i="17"/>
  <c r="D199" i="17"/>
  <c r="D198" i="17"/>
  <c r="D197" i="17"/>
  <c r="D196" i="17"/>
  <c r="D195" i="17"/>
  <c r="D194" i="17"/>
  <c r="D193" i="17"/>
  <c r="D192" i="17"/>
  <c r="D191" i="17"/>
  <c r="D190" i="17"/>
  <c r="D189" i="17"/>
  <c r="D188" i="17"/>
  <c r="D187" i="17"/>
  <c r="J186" i="17"/>
  <c r="J185" i="17"/>
  <c r="J184" i="17"/>
  <c r="J183" i="17"/>
  <c r="J182" i="17"/>
  <c r="J181" i="17"/>
  <c r="J180" i="17"/>
  <c r="J179" i="17"/>
  <c r="J178" i="17"/>
  <c r="J177" i="17"/>
  <c r="J176" i="17"/>
  <c r="J174" i="17"/>
  <c r="J173" i="17"/>
  <c r="J172" i="17"/>
  <c r="J171" i="17"/>
  <c r="J170" i="17"/>
  <c r="J169" i="17"/>
  <c r="J168" i="17"/>
  <c r="J167" i="17"/>
  <c r="J166" i="17"/>
  <c r="J165" i="17"/>
  <c r="J164" i="17"/>
  <c r="J163" i="17"/>
  <c r="J162" i="17"/>
  <c r="J161" i="17"/>
  <c r="J160" i="17"/>
  <c r="J159" i="17"/>
  <c r="J158" i="17"/>
  <c r="J157" i="17"/>
  <c r="J156" i="17"/>
  <c r="J155" i="17"/>
  <c r="J154" i="17"/>
  <c r="J153" i="17"/>
  <c r="J152" i="17"/>
  <c r="J151" i="17"/>
  <c r="J150" i="17"/>
  <c r="J149" i="17"/>
  <c r="J148" i="17"/>
  <c r="J147" i="17"/>
  <c r="J146" i="17"/>
  <c r="J145" i="17"/>
  <c r="J144" i="17"/>
  <c r="J143" i="17"/>
  <c r="J142" i="17"/>
  <c r="J141" i="17"/>
  <c r="J140" i="17"/>
  <c r="J139" i="17"/>
  <c r="J138" i="17"/>
  <c r="J137" i="17"/>
  <c r="J136" i="17"/>
  <c r="J135" i="17"/>
  <c r="J134" i="17"/>
  <c r="J133" i="17"/>
  <c r="J132" i="17"/>
  <c r="J131" i="17"/>
  <c r="J130" i="17"/>
  <c r="J129" i="17"/>
  <c r="J128" i="17"/>
  <c r="J127" i="17"/>
  <c r="J126" i="17"/>
  <c r="J125" i="17"/>
  <c r="J124" i="17"/>
  <c r="J123" i="17"/>
  <c r="J122" i="17"/>
  <c r="J121" i="17"/>
  <c r="J120" i="17"/>
  <c r="J119" i="17"/>
  <c r="J118" i="17"/>
  <c r="J117" i="17"/>
  <c r="J116" i="17"/>
  <c r="J115" i="17"/>
  <c r="J114" i="17"/>
  <c r="J113" i="17"/>
  <c r="J112" i="17"/>
  <c r="J111" i="17"/>
  <c r="J110" i="17"/>
  <c r="J109" i="17"/>
  <c r="J107" i="17"/>
  <c r="J106" i="17"/>
  <c r="J105" i="17"/>
  <c r="J104" i="17"/>
  <c r="J103" i="17"/>
  <c r="AI9" i="17" s="1"/>
  <c r="J102" i="17"/>
  <c r="J101" i="17"/>
  <c r="J100" i="17"/>
  <c r="J99" i="17"/>
  <c r="AH8" i="17" s="1"/>
  <c r="J98" i="17"/>
  <c r="J97" i="17"/>
  <c r="J96" i="17"/>
  <c r="J95" i="17"/>
  <c r="J94" i="17"/>
  <c r="J93" i="17"/>
  <c r="J92" i="17"/>
  <c r="D2" i="17"/>
  <c r="I186" i="17"/>
  <c r="I185" i="17"/>
  <c r="I184" i="17"/>
  <c r="I183" i="17"/>
  <c r="I182" i="17"/>
  <c r="I181" i="17"/>
  <c r="I180" i="17"/>
  <c r="I179" i="17"/>
  <c r="I178" i="17"/>
  <c r="I177" i="17"/>
  <c r="I176" i="17"/>
  <c r="I174" i="17"/>
  <c r="I173" i="17"/>
  <c r="I172" i="17"/>
  <c r="I171" i="17"/>
  <c r="I170" i="17"/>
  <c r="I169" i="17"/>
  <c r="I168" i="17"/>
  <c r="I167" i="17"/>
  <c r="I166" i="17"/>
  <c r="I165" i="17"/>
  <c r="I164" i="17"/>
  <c r="I163" i="17"/>
  <c r="I162" i="17"/>
  <c r="I161" i="17"/>
  <c r="I160" i="17"/>
  <c r="I159" i="17"/>
  <c r="I158" i="17"/>
  <c r="I157" i="17"/>
  <c r="I156" i="17"/>
  <c r="I155" i="17"/>
  <c r="I154" i="17"/>
  <c r="I153" i="17"/>
  <c r="I152" i="17"/>
  <c r="I151" i="17"/>
  <c r="I150" i="17"/>
  <c r="I149" i="17"/>
  <c r="I148" i="17"/>
  <c r="I147" i="17"/>
  <c r="I146" i="17"/>
  <c r="I145" i="17"/>
  <c r="I144" i="17"/>
  <c r="I143" i="17"/>
  <c r="I142" i="17"/>
  <c r="I141" i="17"/>
  <c r="I140" i="17"/>
  <c r="I139" i="17"/>
  <c r="I138" i="17"/>
  <c r="I137" i="17"/>
  <c r="I136" i="17"/>
  <c r="I135" i="17"/>
  <c r="I134" i="17"/>
  <c r="I133" i="17"/>
  <c r="I132" i="17"/>
  <c r="I131" i="17"/>
  <c r="I130" i="17"/>
  <c r="I129" i="17"/>
  <c r="I128" i="17"/>
  <c r="I127" i="17"/>
  <c r="I126" i="17"/>
  <c r="I125" i="17"/>
  <c r="I124" i="17"/>
  <c r="I123" i="17"/>
  <c r="I122" i="17"/>
  <c r="I121" i="17"/>
  <c r="I120" i="17"/>
  <c r="I119" i="17"/>
  <c r="I118" i="17"/>
  <c r="I117" i="17"/>
  <c r="I116" i="17"/>
  <c r="I115" i="17"/>
  <c r="I114" i="17"/>
  <c r="I113" i="17"/>
  <c r="I112" i="17"/>
  <c r="I111" i="17"/>
  <c r="I110" i="17"/>
  <c r="I109" i="17"/>
  <c r="I107" i="17"/>
  <c r="I106" i="17"/>
  <c r="I105" i="17"/>
  <c r="I104" i="17"/>
  <c r="I103" i="17"/>
  <c r="I102" i="17"/>
  <c r="I101" i="17"/>
  <c r="I100" i="17"/>
  <c r="I99" i="17"/>
  <c r="AE8" i="17" s="1"/>
  <c r="I98" i="17"/>
  <c r="I97" i="17"/>
  <c r="I96" i="17"/>
  <c r="I95" i="17"/>
  <c r="I94" i="17"/>
  <c r="I93" i="17"/>
  <c r="I92" i="17"/>
  <c r="H186" i="17"/>
  <c r="H185" i="17"/>
  <c r="H184" i="17"/>
  <c r="H183" i="17"/>
  <c r="H182" i="17"/>
  <c r="H181" i="17"/>
  <c r="H180" i="17"/>
  <c r="H179" i="17"/>
  <c r="H178" i="17"/>
  <c r="H177" i="17"/>
  <c r="H176" i="17"/>
  <c r="H174" i="17"/>
  <c r="H173" i="17"/>
  <c r="H172" i="17"/>
  <c r="H171" i="17"/>
  <c r="H170" i="17"/>
  <c r="H169" i="17"/>
  <c r="H168" i="17"/>
  <c r="H167" i="17"/>
  <c r="H166" i="17"/>
  <c r="H165" i="17"/>
  <c r="H164" i="17"/>
  <c r="H163" i="17"/>
  <c r="H162" i="17"/>
  <c r="H161" i="17"/>
  <c r="H160" i="17"/>
  <c r="H159" i="17"/>
  <c r="H158" i="17"/>
  <c r="H157" i="17"/>
  <c r="H156" i="17"/>
  <c r="H155" i="17"/>
  <c r="AC10" i="17" s="1"/>
  <c r="H154" i="17"/>
  <c r="H153" i="17"/>
  <c r="H152" i="17"/>
  <c r="H151" i="17"/>
  <c r="H150" i="17"/>
  <c r="H149" i="17"/>
  <c r="H148" i="17"/>
  <c r="H147" i="17"/>
  <c r="H146" i="17"/>
  <c r="H145" i="17"/>
  <c r="H144" i="17"/>
  <c r="H143" i="17"/>
  <c r="H142" i="17"/>
  <c r="H141" i="17"/>
  <c r="H140" i="17"/>
  <c r="H139" i="17"/>
  <c r="H138" i="17"/>
  <c r="H137" i="17"/>
  <c r="H136" i="17"/>
  <c r="H135" i="17"/>
  <c r="H134" i="17"/>
  <c r="H133" i="17"/>
  <c r="H132" i="17"/>
  <c r="H131" i="17"/>
  <c r="H130" i="17"/>
  <c r="H129" i="17"/>
  <c r="H128" i="17"/>
  <c r="H127" i="17"/>
  <c r="H126" i="17"/>
  <c r="H125" i="17"/>
  <c r="H124" i="17"/>
  <c r="H123" i="17"/>
  <c r="H122" i="17"/>
  <c r="H121" i="17"/>
  <c r="H120" i="17"/>
  <c r="H119" i="17"/>
  <c r="H118" i="17"/>
  <c r="H117" i="17"/>
  <c r="H116" i="17"/>
  <c r="H115" i="17"/>
  <c r="H114" i="17"/>
  <c r="H113" i="17"/>
  <c r="H112" i="17"/>
  <c r="H111" i="17"/>
  <c r="H110" i="17"/>
  <c r="H109" i="17"/>
  <c r="H107" i="17"/>
  <c r="H106" i="17"/>
  <c r="H105" i="17"/>
  <c r="H104" i="17"/>
  <c r="H103" i="17"/>
  <c r="H102" i="17"/>
  <c r="H101" i="17"/>
  <c r="H100" i="17"/>
  <c r="H99" i="17"/>
  <c r="H98" i="17"/>
  <c r="H97" i="17"/>
  <c r="H96" i="17"/>
  <c r="H95" i="17"/>
  <c r="H94" i="17"/>
  <c r="H93" i="17"/>
  <c r="H92" i="17"/>
  <c r="AA7" i="17" s="1"/>
  <c r="G186" i="17"/>
  <c r="G185" i="17"/>
  <c r="G184" i="17"/>
  <c r="G183" i="17"/>
  <c r="G182" i="17"/>
  <c r="G181" i="17"/>
  <c r="G180" i="17"/>
  <c r="G179" i="17"/>
  <c r="G178" i="17"/>
  <c r="G177" i="17"/>
  <c r="G176" i="17"/>
  <c r="G174" i="17"/>
  <c r="G173" i="17"/>
  <c r="G172" i="17"/>
  <c r="G171" i="17"/>
  <c r="G170" i="17"/>
  <c r="G169" i="17"/>
  <c r="G168" i="17"/>
  <c r="G167" i="17"/>
  <c r="G166" i="17"/>
  <c r="G165" i="17"/>
  <c r="G164" i="17"/>
  <c r="G163" i="17"/>
  <c r="G162" i="17"/>
  <c r="G161" i="17"/>
  <c r="G160" i="17"/>
  <c r="G159" i="17"/>
  <c r="G158" i="17"/>
  <c r="G157" i="17"/>
  <c r="G156" i="17"/>
  <c r="G155" i="17"/>
  <c r="G154" i="17"/>
  <c r="G153" i="17"/>
  <c r="G152" i="17"/>
  <c r="G151" i="17"/>
  <c r="G150" i="17"/>
  <c r="G149" i="17"/>
  <c r="G148" i="17"/>
  <c r="G147" i="17"/>
  <c r="G146" i="17"/>
  <c r="G145" i="17"/>
  <c r="G144" i="17"/>
  <c r="G143" i="17"/>
  <c r="G142" i="17"/>
  <c r="G141" i="17"/>
  <c r="G140" i="17"/>
  <c r="G139" i="17"/>
  <c r="G138" i="17"/>
  <c r="G137" i="17"/>
  <c r="G136" i="17"/>
  <c r="G135" i="17"/>
  <c r="G134" i="17"/>
  <c r="G133" i="17"/>
  <c r="G132" i="17"/>
  <c r="G131" i="17"/>
  <c r="G130" i="17"/>
  <c r="G129" i="17"/>
  <c r="G128" i="17"/>
  <c r="G127" i="17"/>
  <c r="G126" i="17"/>
  <c r="G125" i="17"/>
  <c r="G124" i="17"/>
  <c r="G123" i="17"/>
  <c r="G122" i="17"/>
  <c r="G121" i="17"/>
  <c r="G120" i="17"/>
  <c r="G119" i="17"/>
  <c r="G118" i="17"/>
  <c r="G117" i="17"/>
  <c r="G116" i="17"/>
  <c r="G115" i="17"/>
  <c r="G114" i="17"/>
  <c r="G113" i="17"/>
  <c r="G112" i="17"/>
  <c r="G111" i="17"/>
  <c r="G110" i="17"/>
  <c r="G109" i="17"/>
  <c r="G107" i="17"/>
  <c r="G106" i="17"/>
  <c r="G105" i="17"/>
  <c r="G104" i="17"/>
  <c r="G103" i="17"/>
  <c r="Y9" i="17" s="1"/>
  <c r="G102" i="17"/>
  <c r="G101" i="17"/>
  <c r="G100" i="17"/>
  <c r="G99" i="17"/>
  <c r="Y8" i="17" s="1"/>
  <c r="G98" i="17"/>
  <c r="G97" i="17"/>
  <c r="G96" i="17"/>
  <c r="G95" i="17"/>
  <c r="G94" i="17"/>
  <c r="G93" i="17"/>
  <c r="G92" i="17"/>
  <c r="F186" i="17"/>
  <c r="F185" i="17"/>
  <c r="F184" i="17"/>
  <c r="F183" i="17"/>
  <c r="F182" i="17"/>
  <c r="F181" i="17"/>
  <c r="F180" i="17"/>
  <c r="F179" i="17"/>
  <c r="F178" i="17"/>
  <c r="F177" i="17"/>
  <c r="F176" i="17"/>
  <c r="F174" i="17"/>
  <c r="F173" i="17"/>
  <c r="F172" i="17"/>
  <c r="F171" i="17"/>
  <c r="F170" i="17"/>
  <c r="F169" i="17"/>
  <c r="F168" i="17"/>
  <c r="F167" i="17"/>
  <c r="F166" i="17"/>
  <c r="F165" i="17"/>
  <c r="F164" i="17"/>
  <c r="F163" i="17"/>
  <c r="F162" i="17"/>
  <c r="F161" i="17"/>
  <c r="F160" i="17"/>
  <c r="F159" i="17"/>
  <c r="F158" i="17"/>
  <c r="F157" i="17"/>
  <c r="F156" i="17"/>
  <c r="F155" i="17"/>
  <c r="W10" i="17" s="1"/>
  <c r="F154" i="17"/>
  <c r="F153" i="17"/>
  <c r="F152" i="17"/>
  <c r="F151" i="17"/>
  <c r="F150" i="17"/>
  <c r="F149" i="17"/>
  <c r="F148" i="17"/>
  <c r="F147" i="17"/>
  <c r="F146" i="17"/>
  <c r="F145" i="17"/>
  <c r="F144" i="17"/>
  <c r="F143" i="17"/>
  <c r="F142" i="17"/>
  <c r="F141" i="17"/>
  <c r="F140" i="17"/>
  <c r="F139" i="17"/>
  <c r="F138" i="17"/>
  <c r="F137" i="17"/>
  <c r="F136" i="17"/>
  <c r="F135" i="17"/>
  <c r="F134" i="17"/>
  <c r="F133" i="17"/>
  <c r="F132" i="17"/>
  <c r="F131" i="17"/>
  <c r="F130" i="17"/>
  <c r="F129" i="17"/>
  <c r="F128" i="17"/>
  <c r="F127" i="17"/>
  <c r="F126" i="17"/>
  <c r="F125" i="17"/>
  <c r="F124" i="17"/>
  <c r="F123" i="17"/>
  <c r="F122" i="17"/>
  <c r="F121" i="17"/>
  <c r="F120" i="17"/>
  <c r="F119" i="17"/>
  <c r="F118" i="17"/>
  <c r="F117" i="17"/>
  <c r="F116" i="17"/>
  <c r="F115" i="17"/>
  <c r="F114" i="17"/>
  <c r="F113" i="17"/>
  <c r="F112" i="17"/>
  <c r="F111" i="17"/>
  <c r="F110" i="17"/>
  <c r="F109" i="17"/>
  <c r="F107" i="17"/>
  <c r="F106" i="17"/>
  <c r="F105" i="17"/>
  <c r="F104" i="17"/>
  <c r="F103" i="17"/>
  <c r="F102" i="17"/>
  <c r="F101" i="17"/>
  <c r="F100" i="17"/>
  <c r="F99" i="17"/>
  <c r="F98" i="17"/>
  <c r="F97" i="17"/>
  <c r="F96" i="17"/>
  <c r="F95" i="17"/>
  <c r="F94" i="17"/>
  <c r="F93" i="17"/>
  <c r="F92" i="17"/>
  <c r="V7" i="17" s="1"/>
  <c r="E186" i="17"/>
  <c r="E185" i="17"/>
  <c r="E184" i="17"/>
  <c r="E183" i="17"/>
  <c r="E182" i="17"/>
  <c r="E181" i="17"/>
  <c r="E180" i="17"/>
  <c r="E179" i="17"/>
  <c r="E178" i="17"/>
  <c r="E177" i="17"/>
  <c r="E176" i="17"/>
  <c r="E174" i="17"/>
  <c r="E173" i="17"/>
  <c r="E172" i="17"/>
  <c r="E171" i="17"/>
  <c r="E170" i="17"/>
  <c r="E169" i="17"/>
  <c r="E168" i="17"/>
  <c r="E167" i="17"/>
  <c r="E166" i="17"/>
  <c r="E165" i="17"/>
  <c r="E164" i="17"/>
  <c r="E163" i="17"/>
  <c r="E162" i="17"/>
  <c r="E161" i="17"/>
  <c r="E160" i="17"/>
  <c r="E159" i="17"/>
  <c r="E158" i="17"/>
  <c r="E157" i="17"/>
  <c r="E156" i="17"/>
  <c r="E155" i="17"/>
  <c r="E154" i="17"/>
  <c r="E153" i="17"/>
  <c r="E152" i="17"/>
  <c r="E151" i="17"/>
  <c r="E150" i="17"/>
  <c r="E149" i="17"/>
  <c r="E148" i="17"/>
  <c r="E147" i="17"/>
  <c r="E146" i="17"/>
  <c r="E145" i="17"/>
  <c r="E144" i="17"/>
  <c r="E143" i="17"/>
  <c r="E142" i="17"/>
  <c r="E141" i="17"/>
  <c r="E140" i="17"/>
  <c r="E139" i="17"/>
  <c r="E138" i="17"/>
  <c r="E137" i="17"/>
  <c r="E136" i="17"/>
  <c r="E135" i="17"/>
  <c r="E134" i="17"/>
  <c r="E133" i="17"/>
  <c r="E132" i="17"/>
  <c r="E131" i="17"/>
  <c r="E130" i="17"/>
  <c r="E129" i="17"/>
  <c r="E128" i="17"/>
  <c r="E127" i="17"/>
  <c r="E126" i="17"/>
  <c r="E125" i="17"/>
  <c r="E124" i="17"/>
  <c r="E123" i="17"/>
  <c r="E122" i="17"/>
  <c r="E121" i="17"/>
  <c r="E120" i="17"/>
  <c r="E119" i="17"/>
  <c r="E118" i="17"/>
  <c r="E117" i="17"/>
  <c r="E116" i="17"/>
  <c r="E115" i="17"/>
  <c r="E114" i="17"/>
  <c r="E113" i="17"/>
  <c r="E112" i="17"/>
  <c r="E111" i="17"/>
  <c r="E110" i="17"/>
  <c r="E109" i="17"/>
  <c r="E107" i="17"/>
  <c r="E106" i="17"/>
  <c r="E105" i="17"/>
  <c r="E104" i="17"/>
  <c r="E103" i="17"/>
  <c r="S9" i="17" s="1"/>
  <c r="E102" i="17"/>
  <c r="E101" i="17"/>
  <c r="E100" i="17"/>
  <c r="E99" i="17"/>
  <c r="T8" i="17" s="1"/>
  <c r="E98" i="17"/>
  <c r="E97" i="17"/>
  <c r="E96" i="17"/>
  <c r="E95" i="17"/>
  <c r="E94" i="17"/>
  <c r="E93" i="17"/>
  <c r="E92" i="17"/>
  <c r="D186" i="17"/>
  <c r="D185" i="17"/>
  <c r="D184" i="17"/>
  <c r="D183" i="17"/>
  <c r="D182" i="17"/>
  <c r="D181" i="17"/>
  <c r="D180" i="17"/>
  <c r="D179" i="17"/>
  <c r="D178" i="17"/>
  <c r="D177" i="17"/>
  <c r="D176" i="17"/>
  <c r="D174" i="17"/>
  <c r="D173" i="17"/>
  <c r="D172" i="17"/>
  <c r="D171" i="17"/>
  <c r="D170" i="17"/>
  <c r="D169" i="17"/>
  <c r="D168" i="17"/>
  <c r="D167" i="17"/>
  <c r="D166" i="17"/>
  <c r="D165" i="17"/>
  <c r="D164" i="17"/>
  <c r="D163" i="17"/>
  <c r="D162" i="17"/>
  <c r="D161" i="17"/>
  <c r="D160" i="17"/>
  <c r="D159" i="17"/>
  <c r="D158" i="17"/>
  <c r="D157" i="17"/>
  <c r="D156" i="17"/>
  <c r="D155" i="17"/>
  <c r="P10" i="17" s="1"/>
  <c r="D154" i="17"/>
  <c r="D153" i="17"/>
  <c r="D152" i="17"/>
  <c r="D151" i="17"/>
  <c r="D150" i="17"/>
  <c r="D149" i="17"/>
  <c r="D148" i="17"/>
  <c r="D147" i="17"/>
  <c r="D146" i="17"/>
  <c r="D145" i="17"/>
  <c r="D144" i="17"/>
  <c r="D143" i="17"/>
  <c r="D142" i="17"/>
  <c r="D141" i="17"/>
  <c r="D140" i="17"/>
  <c r="D139" i="17"/>
  <c r="D138" i="17"/>
  <c r="D137" i="17"/>
  <c r="D136" i="17"/>
  <c r="D135" i="17"/>
  <c r="D134" i="17"/>
  <c r="D133" i="17"/>
  <c r="D132" i="17"/>
  <c r="D131" i="17"/>
  <c r="D130" i="17"/>
  <c r="D129" i="17"/>
  <c r="D128" i="17"/>
  <c r="D127" i="17"/>
  <c r="D126" i="17"/>
  <c r="D125" i="17"/>
  <c r="D124" i="17"/>
  <c r="D123" i="17"/>
  <c r="D122" i="17"/>
  <c r="D121" i="17"/>
  <c r="D120" i="17"/>
  <c r="D119" i="17"/>
  <c r="D118" i="17"/>
  <c r="D117" i="17"/>
  <c r="D116" i="17"/>
  <c r="D115" i="17"/>
  <c r="D114" i="17"/>
  <c r="D113" i="17"/>
  <c r="D112" i="17"/>
  <c r="D111" i="17"/>
  <c r="D110" i="17"/>
  <c r="D109" i="17"/>
  <c r="D107" i="17"/>
  <c r="D106" i="17"/>
  <c r="D105" i="17"/>
  <c r="D104" i="17"/>
  <c r="D103" i="17"/>
  <c r="D102" i="17"/>
  <c r="D101" i="17"/>
  <c r="D100" i="17"/>
  <c r="D99" i="17"/>
  <c r="D98" i="17"/>
  <c r="D97" i="17"/>
  <c r="D96" i="17"/>
  <c r="D95" i="17"/>
  <c r="D94" i="17"/>
  <c r="D93" i="17"/>
  <c r="D92" i="17"/>
  <c r="P7" i="17" s="1"/>
  <c r="J91" i="17"/>
  <c r="J90" i="17"/>
  <c r="J89" i="17"/>
  <c r="J88" i="17"/>
  <c r="J87" i="17"/>
  <c r="J86" i="17"/>
  <c r="J85" i="17"/>
  <c r="J84" i="17"/>
  <c r="J83" i="17"/>
  <c r="J82" i="17"/>
  <c r="J81" i="17"/>
  <c r="J80" i="17"/>
  <c r="J79" i="17"/>
  <c r="J78" i="17"/>
  <c r="J77" i="17"/>
  <c r="J76" i="17"/>
  <c r="J75" i="17"/>
  <c r="J74" i="17"/>
  <c r="J73" i="17"/>
  <c r="J72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17" i="17"/>
  <c r="J26" i="17"/>
  <c r="J25" i="17"/>
  <c r="J24" i="17"/>
  <c r="J23" i="17"/>
  <c r="J22" i="17"/>
  <c r="J21" i="17"/>
  <c r="J20" i="17"/>
  <c r="J19" i="17"/>
  <c r="J18" i="17"/>
  <c r="J16" i="17"/>
  <c r="J15" i="17"/>
  <c r="J14" i="17"/>
  <c r="J13" i="17"/>
  <c r="J12" i="17"/>
  <c r="J11" i="17"/>
  <c r="J10" i="17"/>
  <c r="J9" i="17"/>
  <c r="J8" i="17"/>
  <c r="J7" i="17"/>
  <c r="J6" i="17"/>
  <c r="J5" i="17"/>
  <c r="J4" i="17"/>
  <c r="J3" i="17"/>
  <c r="J2" i="17"/>
  <c r="I91" i="17"/>
  <c r="I90" i="17"/>
  <c r="I89" i="17"/>
  <c r="I88" i="17"/>
  <c r="I87" i="17"/>
  <c r="I86" i="17"/>
  <c r="I85" i="17"/>
  <c r="I84" i="17"/>
  <c r="I83" i="17"/>
  <c r="I82" i="17"/>
  <c r="I81" i="17"/>
  <c r="I80" i="17"/>
  <c r="I79" i="17"/>
  <c r="I78" i="17"/>
  <c r="I77" i="17"/>
  <c r="I76" i="17"/>
  <c r="I75" i="17"/>
  <c r="I74" i="17"/>
  <c r="I73" i="17"/>
  <c r="I72" i="17"/>
  <c r="I71" i="17"/>
  <c r="I70" i="17"/>
  <c r="I69" i="17"/>
  <c r="I68" i="17"/>
  <c r="I67" i="17"/>
  <c r="I66" i="17"/>
  <c r="I65" i="17"/>
  <c r="I64" i="17"/>
  <c r="I63" i="17"/>
  <c r="I62" i="17"/>
  <c r="I61" i="17"/>
  <c r="I60" i="17"/>
  <c r="I59" i="17"/>
  <c r="I58" i="17"/>
  <c r="I57" i="17"/>
  <c r="I56" i="17"/>
  <c r="I55" i="17"/>
  <c r="I54" i="17"/>
  <c r="I53" i="17"/>
  <c r="I52" i="17"/>
  <c r="I51" i="17"/>
  <c r="I50" i="17"/>
  <c r="I49" i="17"/>
  <c r="I48" i="17"/>
  <c r="I47" i="17"/>
  <c r="I46" i="17"/>
  <c r="I45" i="17"/>
  <c r="I44" i="17"/>
  <c r="I43" i="17"/>
  <c r="I42" i="17"/>
  <c r="I41" i="17"/>
  <c r="I40" i="17"/>
  <c r="I39" i="17"/>
  <c r="I38" i="17"/>
  <c r="I37" i="17"/>
  <c r="I36" i="17"/>
  <c r="I35" i="17"/>
  <c r="I34" i="17"/>
  <c r="I33" i="17"/>
  <c r="I32" i="17"/>
  <c r="I31" i="17"/>
  <c r="I30" i="17"/>
  <c r="I29" i="17"/>
  <c r="I28" i="17"/>
  <c r="I27" i="17"/>
  <c r="I26" i="17"/>
  <c r="I25" i="17"/>
  <c r="I24" i="17"/>
  <c r="I23" i="17"/>
  <c r="I22" i="17"/>
  <c r="I21" i="17"/>
  <c r="I20" i="17"/>
  <c r="I19" i="17"/>
  <c r="I18" i="17"/>
  <c r="I17" i="17"/>
  <c r="I16" i="17"/>
  <c r="I15" i="17"/>
  <c r="I14" i="17"/>
  <c r="I13" i="17"/>
  <c r="I12" i="17"/>
  <c r="I11" i="17"/>
  <c r="I10" i="17"/>
  <c r="I9" i="17"/>
  <c r="I8" i="17"/>
  <c r="I7" i="17"/>
  <c r="I6" i="17"/>
  <c r="I5" i="17"/>
  <c r="I4" i="17"/>
  <c r="I3" i="17"/>
  <c r="I2" i="17"/>
  <c r="H91" i="17"/>
  <c r="H90" i="17"/>
  <c r="H89" i="17"/>
  <c r="H88" i="17"/>
  <c r="H87" i="17"/>
  <c r="H86" i="17"/>
  <c r="H85" i="17"/>
  <c r="H84" i="17"/>
  <c r="H83" i="17"/>
  <c r="H82" i="17"/>
  <c r="H81" i="17"/>
  <c r="H80" i="17"/>
  <c r="H79" i="17"/>
  <c r="H78" i="17"/>
  <c r="H77" i="17"/>
  <c r="H76" i="17"/>
  <c r="H75" i="17"/>
  <c r="H74" i="17"/>
  <c r="H73" i="17"/>
  <c r="H72" i="17"/>
  <c r="H71" i="17"/>
  <c r="H70" i="17"/>
  <c r="H69" i="17"/>
  <c r="H68" i="17"/>
  <c r="H67" i="17"/>
  <c r="H66" i="17"/>
  <c r="H65" i="17"/>
  <c r="H64" i="17"/>
  <c r="H63" i="17"/>
  <c r="H62" i="17"/>
  <c r="H61" i="17"/>
  <c r="H60" i="17"/>
  <c r="H59" i="17"/>
  <c r="H58" i="17"/>
  <c r="H57" i="17"/>
  <c r="H56" i="17"/>
  <c r="H55" i="17"/>
  <c r="H54" i="17"/>
  <c r="H53" i="17"/>
  <c r="H52" i="17"/>
  <c r="H51" i="17"/>
  <c r="H50" i="17"/>
  <c r="H49" i="17"/>
  <c r="H48" i="17"/>
  <c r="H47" i="17"/>
  <c r="H46" i="17"/>
  <c r="H45" i="17"/>
  <c r="H44" i="17"/>
  <c r="H43" i="17"/>
  <c r="H42" i="17"/>
  <c r="H41" i="17"/>
  <c r="H40" i="17"/>
  <c r="H39" i="17"/>
  <c r="H38" i="17"/>
  <c r="H37" i="17"/>
  <c r="H36" i="17"/>
  <c r="H35" i="17"/>
  <c r="H34" i="17"/>
  <c r="H33" i="17"/>
  <c r="H32" i="17"/>
  <c r="H31" i="17"/>
  <c r="H30" i="17"/>
  <c r="H29" i="17"/>
  <c r="H28" i="17"/>
  <c r="H27" i="17"/>
  <c r="H26" i="17"/>
  <c r="H25" i="17"/>
  <c r="H24" i="17"/>
  <c r="H23" i="17"/>
  <c r="H22" i="17"/>
  <c r="H21" i="17"/>
  <c r="H20" i="17"/>
  <c r="H19" i="17"/>
  <c r="H18" i="17"/>
  <c r="H17" i="17"/>
  <c r="H16" i="17"/>
  <c r="H15" i="17"/>
  <c r="H14" i="17"/>
  <c r="H13" i="17"/>
  <c r="H12" i="17"/>
  <c r="H11" i="17"/>
  <c r="H10" i="17"/>
  <c r="H9" i="17"/>
  <c r="H8" i="17"/>
  <c r="H7" i="17"/>
  <c r="H6" i="17"/>
  <c r="H5" i="17"/>
  <c r="H4" i="17"/>
  <c r="H3" i="17"/>
  <c r="H2" i="17"/>
  <c r="G91" i="17"/>
  <c r="G90" i="17"/>
  <c r="G89" i="17"/>
  <c r="G88" i="17"/>
  <c r="G87" i="17"/>
  <c r="G86" i="17"/>
  <c r="G85" i="17"/>
  <c r="G84" i="17"/>
  <c r="G83" i="17"/>
  <c r="G82" i="17"/>
  <c r="G81" i="17"/>
  <c r="G80" i="17"/>
  <c r="G79" i="17"/>
  <c r="G78" i="17"/>
  <c r="G77" i="17"/>
  <c r="G76" i="17"/>
  <c r="G75" i="17"/>
  <c r="G74" i="17"/>
  <c r="G73" i="17"/>
  <c r="G72" i="17"/>
  <c r="G71" i="17"/>
  <c r="G70" i="17"/>
  <c r="G69" i="17"/>
  <c r="G68" i="17"/>
  <c r="G67" i="17"/>
  <c r="G66" i="17"/>
  <c r="G65" i="17"/>
  <c r="G64" i="17"/>
  <c r="G63" i="17"/>
  <c r="G62" i="17"/>
  <c r="G61" i="17"/>
  <c r="G60" i="17"/>
  <c r="G59" i="17"/>
  <c r="G58" i="17"/>
  <c r="G57" i="17"/>
  <c r="G56" i="17"/>
  <c r="G55" i="17"/>
  <c r="G54" i="17"/>
  <c r="G53" i="17"/>
  <c r="G51" i="17"/>
  <c r="G50" i="17"/>
  <c r="G49" i="17"/>
  <c r="G48" i="17"/>
  <c r="G47" i="17"/>
  <c r="G46" i="17"/>
  <c r="G45" i="17"/>
  <c r="G44" i="17"/>
  <c r="G43" i="17"/>
  <c r="G42" i="17"/>
  <c r="G41" i="17"/>
  <c r="G40" i="17"/>
  <c r="G39" i="17"/>
  <c r="G38" i="17"/>
  <c r="G37" i="17"/>
  <c r="G36" i="17"/>
  <c r="G35" i="17"/>
  <c r="G34" i="17"/>
  <c r="G33" i="17"/>
  <c r="G32" i="17"/>
  <c r="G31" i="17"/>
  <c r="G30" i="17"/>
  <c r="G29" i="17"/>
  <c r="G28" i="17"/>
  <c r="G27" i="17"/>
  <c r="G26" i="17"/>
  <c r="G25" i="17"/>
  <c r="G24" i="17"/>
  <c r="G23" i="17"/>
  <c r="G22" i="17"/>
  <c r="G21" i="17"/>
  <c r="G20" i="17"/>
  <c r="G19" i="17"/>
  <c r="G18" i="17"/>
  <c r="G17" i="17"/>
  <c r="G16" i="17"/>
  <c r="G15" i="17"/>
  <c r="G14" i="17"/>
  <c r="G13" i="17"/>
  <c r="G12" i="17"/>
  <c r="G11" i="17"/>
  <c r="G10" i="17"/>
  <c r="G9" i="17"/>
  <c r="G8" i="17"/>
  <c r="G7" i="17"/>
  <c r="G6" i="17"/>
  <c r="G5" i="17"/>
  <c r="G4" i="17"/>
  <c r="G3" i="17"/>
  <c r="G2" i="17"/>
  <c r="F91" i="17"/>
  <c r="F90" i="17"/>
  <c r="F89" i="17"/>
  <c r="F88" i="17"/>
  <c r="F87" i="17"/>
  <c r="F86" i="17"/>
  <c r="F85" i="17"/>
  <c r="F84" i="17"/>
  <c r="F83" i="17"/>
  <c r="F82" i="17"/>
  <c r="F81" i="17"/>
  <c r="F80" i="17"/>
  <c r="F79" i="17"/>
  <c r="F78" i="17"/>
  <c r="F77" i="17"/>
  <c r="F76" i="17"/>
  <c r="F75" i="17"/>
  <c r="F74" i="17"/>
  <c r="F73" i="17"/>
  <c r="F72" i="17"/>
  <c r="F71" i="17"/>
  <c r="F70" i="17"/>
  <c r="F69" i="17"/>
  <c r="F68" i="17"/>
  <c r="F67" i="17"/>
  <c r="F66" i="17"/>
  <c r="F65" i="17"/>
  <c r="F64" i="17"/>
  <c r="F63" i="17"/>
  <c r="F62" i="17"/>
  <c r="F61" i="17"/>
  <c r="F60" i="17"/>
  <c r="F59" i="17"/>
  <c r="F58" i="17"/>
  <c r="F57" i="17"/>
  <c r="F56" i="17"/>
  <c r="F55" i="17"/>
  <c r="F54" i="17"/>
  <c r="F53" i="17"/>
  <c r="F52" i="17"/>
  <c r="F51" i="17"/>
  <c r="F50" i="17"/>
  <c r="F49" i="17"/>
  <c r="F48" i="17"/>
  <c r="F47" i="17"/>
  <c r="F46" i="17"/>
  <c r="F45" i="17"/>
  <c r="F44" i="17"/>
  <c r="F43" i="17"/>
  <c r="F42" i="17"/>
  <c r="F41" i="17"/>
  <c r="F40" i="17"/>
  <c r="F39" i="17"/>
  <c r="F38" i="17"/>
  <c r="F37" i="17"/>
  <c r="F36" i="17"/>
  <c r="F35" i="17"/>
  <c r="F34" i="17"/>
  <c r="F33" i="17"/>
  <c r="F32" i="17"/>
  <c r="F31" i="17"/>
  <c r="F30" i="17"/>
  <c r="F29" i="17"/>
  <c r="F28" i="17"/>
  <c r="F27" i="17"/>
  <c r="F26" i="17"/>
  <c r="F25" i="17"/>
  <c r="F24" i="17"/>
  <c r="F23" i="17"/>
  <c r="F22" i="17"/>
  <c r="F21" i="17"/>
  <c r="F20" i="17"/>
  <c r="F19" i="17"/>
  <c r="F18" i="17"/>
  <c r="F17" i="17"/>
  <c r="F16" i="17"/>
  <c r="F15" i="17"/>
  <c r="F14" i="17"/>
  <c r="F13" i="17"/>
  <c r="F12" i="17"/>
  <c r="F11" i="17"/>
  <c r="F10" i="17"/>
  <c r="F9" i="17"/>
  <c r="F8" i="17"/>
  <c r="F7" i="17"/>
  <c r="F6" i="17"/>
  <c r="F5" i="17"/>
  <c r="F4" i="17"/>
  <c r="F3" i="17"/>
  <c r="F2" i="17"/>
  <c r="E91" i="17"/>
  <c r="E90" i="17"/>
  <c r="E89" i="17"/>
  <c r="E88" i="17"/>
  <c r="E87" i="17"/>
  <c r="E86" i="17"/>
  <c r="E85" i="17"/>
  <c r="E84" i="17"/>
  <c r="E83" i="17"/>
  <c r="E82" i="17"/>
  <c r="E81" i="17"/>
  <c r="E80" i="17"/>
  <c r="E79" i="17"/>
  <c r="E78" i="17"/>
  <c r="E77" i="17"/>
  <c r="E76" i="17"/>
  <c r="E75" i="17"/>
  <c r="E74" i="17"/>
  <c r="E73" i="17"/>
  <c r="E72" i="17"/>
  <c r="E71" i="17"/>
  <c r="E70" i="17"/>
  <c r="E69" i="17"/>
  <c r="E68" i="17"/>
  <c r="E67" i="17"/>
  <c r="E66" i="17"/>
  <c r="E65" i="17"/>
  <c r="E64" i="17"/>
  <c r="E63" i="17"/>
  <c r="E62" i="17"/>
  <c r="E61" i="17"/>
  <c r="E60" i="17"/>
  <c r="E59" i="17"/>
  <c r="E58" i="17"/>
  <c r="E57" i="17"/>
  <c r="E56" i="17"/>
  <c r="E55" i="17"/>
  <c r="E54" i="17"/>
  <c r="E53" i="17"/>
  <c r="E52" i="17"/>
  <c r="E51" i="17"/>
  <c r="E50" i="17"/>
  <c r="E49" i="17"/>
  <c r="E48" i="17"/>
  <c r="E47" i="17"/>
  <c r="E46" i="17"/>
  <c r="E45" i="17"/>
  <c r="E44" i="17"/>
  <c r="E43" i="17"/>
  <c r="E42" i="17"/>
  <c r="E41" i="17"/>
  <c r="E40" i="17"/>
  <c r="E39" i="17"/>
  <c r="E38" i="17"/>
  <c r="E37" i="17"/>
  <c r="E35" i="17"/>
  <c r="E34" i="17"/>
  <c r="E33" i="17"/>
  <c r="E32" i="17"/>
  <c r="E31" i="17"/>
  <c r="E30" i="17"/>
  <c r="E29" i="17"/>
  <c r="E28" i="17"/>
  <c r="E27" i="17"/>
  <c r="E26" i="17"/>
  <c r="E25" i="17"/>
  <c r="E24" i="17"/>
  <c r="E23" i="17"/>
  <c r="E22" i="17"/>
  <c r="E21" i="17"/>
  <c r="E20" i="17"/>
  <c r="E19" i="17"/>
  <c r="E18" i="17"/>
  <c r="E17" i="17"/>
  <c r="E16" i="17"/>
  <c r="E15" i="17"/>
  <c r="E14" i="17"/>
  <c r="E13" i="17"/>
  <c r="E12" i="17"/>
  <c r="E11" i="17"/>
  <c r="E10" i="17"/>
  <c r="E9" i="17"/>
  <c r="E8" i="17"/>
  <c r="E7" i="17"/>
  <c r="E6" i="17"/>
  <c r="E5" i="17"/>
  <c r="E4" i="17"/>
  <c r="E3" i="17"/>
  <c r="E2" i="17"/>
  <c r="D91" i="17"/>
  <c r="D90" i="17"/>
  <c r="D89" i="17"/>
  <c r="D88" i="17"/>
  <c r="D87" i="17"/>
  <c r="D86" i="17"/>
  <c r="D85" i="17"/>
  <c r="D84" i="17"/>
  <c r="D83" i="17"/>
  <c r="D82" i="17"/>
  <c r="D81" i="17"/>
  <c r="D80" i="17"/>
  <c r="D79" i="17"/>
  <c r="D78" i="17"/>
  <c r="D77" i="17"/>
  <c r="D76" i="17"/>
  <c r="D75" i="17"/>
  <c r="D74" i="17"/>
  <c r="D73" i="17"/>
  <c r="D72" i="17"/>
  <c r="D71" i="17"/>
  <c r="D70" i="17"/>
  <c r="D69" i="17"/>
  <c r="D68" i="17"/>
  <c r="D67" i="17"/>
  <c r="D66" i="17"/>
  <c r="D65" i="17"/>
  <c r="D64" i="17"/>
  <c r="D63" i="17"/>
  <c r="D62" i="17"/>
  <c r="D61" i="17"/>
  <c r="D60" i="17"/>
  <c r="D59" i="17"/>
  <c r="D58" i="17"/>
  <c r="D57" i="17"/>
  <c r="D56" i="17"/>
  <c r="D55" i="17"/>
  <c r="D54" i="17"/>
  <c r="D53" i="17"/>
  <c r="D52" i="17"/>
  <c r="D51" i="17"/>
  <c r="D50" i="17"/>
  <c r="D48" i="17"/>
  <c r="D47" i="17"/>
  <c r="D46" i="17"/>
  <c r="D45" i="17"/>
  <c r="D44" i="17"/>
  <c r="D43" i="17"/>
  <c r="D42" i="17"/>
  <c r="D40" i="17"/>
  <c r="D39" i="17"/>
  <c r="D38" i="17"/>
  <c r="D37" i="17"/>
  <c r="D36" i="17"/>
  <c r="D35" i="17"/>
  <c r="D34" i="17"/>
  <c r="D33" i="17"/>
  <c r="D32" i="17"/>
  <c r="D28" i="17"/>
  <c r="D27" i="17"/>
  <c r="D26" i="17"/>
  <c r="D25" i="17"/>
  <c r="D24" i="17"/>
  <c r="D23" i="17"/>
  <c r="D22" i="17"/>
  <c r="D21" i="17"/>
  <c r="D20" i="17"/>
  <c r="D19" i="17"/>
  <c r="D18" i="17"/>
  <c r="D17" i="17"/>
  <c r="D16" i="17"/>
  <c r="D15" i="17"/>
  <c r="D14" i="17"/>
  <c r="D13" i="17"/>
  <c r="D12" i="17"/>
  <c r="D11" i="17"/>
  <c r="D10" i="17"/>
  <c r="D9" i="17"/>
  <c r="D8" i="17"/>
  <c r="D7" i="17"/>
  <c r="D6" i="17"/>
  <c r="D5" i="17"/>
  <c r="D4" i="17"/>
  <c r="D3" i="17"/>
  <c r="S22" i="17" l="1"/>
  <c r="V19" i="17"/>
  <c r="W21" i="17"/>
  <c r="V22" i="17"/>
  <c r="Y19" i="17"/>
  <c r="Y21" i="17"/>
  <c r="Y22" i="17"/>
  <c r="AA19" i="17"/>
  <c r="AA21" i="17"/>
  <c r="AB22" i="17"/>
  <c r="AI19" i="17"/>
  <c r="AH21" i="17"/>
  <c r="O19" i="17"/>
  <c r="O21" i="17"/>
  <c r="Q19" i="17"/>
  <c r="P21" i="17"/>
  <c r="P22" i="17"/>
  <c r="R19" i="17"/>
  <c r="T19" i="17"/>
  <c r="T20" i="17"/>
  <c r="S21" i="17"/>
  <c r="R22" i="17"/>
  <c r="T22" i="17"/>
  <c r="U19" i="17"/>
  <c r="W19" i="17"/>
  <c r="W20" i="17"/>
  <c r="V21" i="17"/>
  <c r="U22" i="17"/>
  <c r="W22" i="17"/>
  <c r="Z19" i="17"/>
  <c r="Z22" i="17"/>
  <c r="X19" i="17"/>
  <c r="X22" i="17"/>
  <c r="AB19" i="17"/>
  <c r="AC20" i="17"/>
  <c r="AC21" i="17"/>
  <c r="AC22" i="17"/>
  <c r="AA22" i="17"/>
  <c r="AD19" i="17"/>
  <c r="AD20" i="17"/>
  <c r="AD21" i="17"/>
  <c r="AD22" i="17"/>
  <c r="AE19" i="17"/>
  <c r="AE22" i="17"/>
  <c r="AG19" i="17"/>
  <c r="AG20" i="17"/>
  <c r="AG21" i="17"/>
  <c r="AG22" i="17"/>
  <c r="AH19" i="17"/>
  <c r="AH22" i="17"/>
  <c r="O20" i="17"/>
  <c r="O22" i="17"/>
  <c r="R21" i="17"/>
  <c r="U21" i="17"/>
  <c r="Z21" i="17"/>
  <c r="X21" i="17"/>
  <c r="AC19" i="17"/>
  <c r="AB21" i="17"/>
  <c r="AF21" i="17"/>
  <c r="AI21" i="17"/>
  <c r="AF9" i="17"/>
  <c r="P8" i="17"/>
  <c r="P9" i="17"/>
  <c r="S7" i="17"/>
  <c r="T10" i="17"/>
  <c r="W8" i="17"/>
  <c r="V9" i="17"/>
  <c r="Y7" i="17"/>
  <c r="Y10" i="17"/>
  <c r="AC8" i="17"/>
  <c r="AA9" i="17"/>
  <c r="AF7" i="17"/>
  <c r="AE10" i="17"/>
  <c r="AI7" i="17"/>
  <c r="AH10" i="17"/>
  <c r="O7" i="17"/>
  <c r="O9" i="17"/>
  <c r="Q7" i="17"/>
  <c r="Q8" i="17"/>
  <c r="Q9" i="17"/>
  <c r="Q10" i="17"/>
  <c r="R7" i="17"/>
  <c r="T7" i="17"/>
  <c r="S8" i="17"/>
  <c r="R9" i="17"/>
  <c r="T9" i="17"/>
  <c r="S10" i="17"/>
  <c r="U7" i="17"/>
  <c r="W7" i="17"/>
  <c r="V8" i="17"/>
  <c r="U9" i="17"/>
  <c r="W9" i="17"/>
  <c r="V10" i="17"/>
  <c r="Z7" i="17"/>
  <c r="Z9" i="17"/>
  <c r="X7" i="17"/>
  <c r="X9" i="17"/>
  <c r="AB7" i="17"/>
  <c r="AB8" i="17"/>
  <c r="AB9" i="17"/>
  <c r="AB10" i="17"/>
  <c r="AA8" i="17"/>
  <c r="AA10" i="17"/>
  <c r="AD7" i="17"/>
  <c r="AD8" i="17"/>
  <c r="AD9" i="17"/>
  <c r="AD10" i="17"/>
  <c r="AE7" i="17"/>
  <c r="AE9" i="17"/>
  <c r="AG7" i="17"/>
  <c r="AG8" i="17"/>
  <c r="AG9" i="17"/>
  <c r="AG10" i="17"/>
  <c r="AH7" i="17"/>
  <c r="AH9" i="17"/>
  <c r="O8" i="17"/>
  <c r="O10" i="17"/>
  <c r="R8" i="17"/>
  <c r="R10" i="17"/>
  <c r="U8" i="17"/>
  <c r="U10" i="17"/>
  <c r="Z8" i="17"/>
  <c r="Z10" i="17"/>
  <c r="X8" i="17"/>
  <c r="X10" i="17"/>
  <c r="AC7" i="17"/>
  <c r="AC9" i="17"/>
  <c r="AF8" i="17"/>
  <c r="AF10" i="17"/>
  <c r="AI8" i="17"/>
  <c r="AI10" i="17"/>
  <c r="AB21" i="7"/>
  <c r="AG3" i="7"/>
  <c r="AG4" i="7"/>
  <c r="AG6" i="7"/>
  <c r="AG8" i="7"/>
  <c r="AG10" i="7"/>
  <c r="AG11" i="7"/>
  <c r="AG13" i="7"/>
  <c r="AG14" i="7"/>
  <c r="AG15" i="7"/>
  <c r="AG16" i="7"/>
  <c r="AG18" i="7"/>
  <c r="AG19" i="7"/>
  <c r="AG22" i="7"/>
  <c r="AG24" i="7"/>
  <c r="AG25" i="7"/>
  <c r="AG26" i="7"/>
  <c r="AG27" i="7"/>
  <c r="AG30" i="7"/>
  <c r="AG32" i="7"/>
  <c r="AG33" i="7"/>
  <c r="AG34" i="7"/>
  <c r="AG35" i="7"/>
  <c r="AG36" i="7"/>
  <c r="AG39" i="7"/>
  <c r="AG40" i="7"/>
  <c r="AG41" i="7"/>
  <c r="AG42" i="7"/>
  <c r="AG44" i="7"/>
  <c r="AG45" i="7"/>
  <c r="AG46" i="7"/>
  <c r="AG50" i="7"/>
  <c r="AG51" i="7"/>
  <c r="AG52" i="7"/>
  <c r="AG53" i="7"/>
  <c r="AG54" i="7"/>
  <c r="AG57" i="7"/>
  <c r="AG58" i="7"/>
  <c r="AG60" i="7"/>
  <c r="AG63" i="7"/>
  <c r="AG64" i="7"/>
  <c r="AG65" i="7"/>
  <c r="AG66" i="7"/>
  <c r="AG70" i="7"/>
  <c r="AG72" i="7"/>
  <c r="AG74" i="7"/>
  <c r="AG75" i="7"/>
  <c r="AG77" i="7"/>
  <c r="AG82" i="7"/>
  <c r="AG2" i="7"/>
  <c r="AC3" i="7"/>
  <c r="AC4" i="7"/>
  <c r="AG5" i="7"/>
  <c r="AC6" i="7"/>
  <c r="AG7" i="7"/>
  <c r="AC8" i="7"/>
  <c r="AG9" i="7"/>
  <c r="AC10" i="7"/>
  <c r="AC11" i="7"/>
  <c r="AG12" i="7"/>
  <c r="AC13" i="7"/>
  <c r="AC14" i="7"/>
  <c r="AC15" i="7"/>
  <c r="AC16" i="7"/>
  <c r="AG17" i="7"/>
  <c r="AC18" i="7"/>
  <c r="AC19" i="7"/>
  <c r="AG20" i="7"/>
  <c r="AC21" i="7"/>
  <c r="AG21" i="7" s="1"/>
  <c r="AC22" i="7"/>
  <c r="AG23" i="7"/>
  <c r="AC24" i="7"/>
  <c r="AC25" i="7"/>
  <c r="AC26" i="7"/>
  <c r="AC27" i="7"/>
  <c r="AG28" i="7"/>
  <c r="AG29" i="7"/>
  <c r="AC30" i="7"/>
  <c r="AG31" i="7"/>
  <c r="AC32" i="7"/>
  <c r="AC33" i="7"/>
  <c r="AC34" i="7"/>
  <c r="AC35" i="7"/>
  <c r="AC36" i="7"/>
  <c r="AC37" i="7"/>
  <c r="AG37" i="7" s="1"/>
  <c r="AG38" i="7"/>
  <c r="AC39" i="7"/>
  <c r="AC40" i="7"/>
  <c r="AC41" i="7"/>
  <c r="AC42" i="7"/>
  <c r="AG43" i="7"/>
  <c r="AC44" i="7"/>
  <c r="AC45" i="7"/>
  <c r="AC46" i="7"/>
  <c r="AG47" i="7"/>
  <c r="AG48" i="7"/>
  <c r="AG49" i="7"/>
  <c r="AC50" i="7"/>
  <c r="AC51" i="7"/>
  <c r="AC52" i="7"/>
  <c r="AC53" i="7"/>
  <c r="AC54" i="7"/>
  <c r="AC56" i="7"/>
  <c r="AG56" i="7" s="1"/>
  <c r="AC57" i="7"/>
  <c r="AC58" i="7"/>
  <c r="AC59" i="7"/>
  <c r="AG59" i="7" s="1"/>
  <c r="AC60" i="7"/>
  <c r="AC61" i="7"/>
  <c r="AG61" i="7" s="1"/>
  <c r="AG62" i="7"/>
  <c r="AC63" i="7"/>
  <c r="AC64" i="7"/>
  <c r="AC65" i="7"/>
  <c r="AC66" i="7"/>
  <c r="AG67" i="7"/>
  <c r="AC68" i="7"/>
  <c r="AG68" i="7" s="1"/>
  <c r="AC69" i="7"/>
  <c r="AG69" i="7" s="1"/>
  <c r="AC70" i="7"/>
  <c r="AG71" i="7"/>
  <c r="AC72" i="7"/>
  <c r="AC73" i="7"/>
  <c r="AG73" i="7" s="1"/>
  <c r="AC74" i="7"/>
  <c r="AC75" i="7"/>
  <c r="AC76" i="7"/>
  <c r="AG76" i="7" s="1"/>
  <c r="AC77" i="7"/>
  <c r="AC78" i="7"/>
  <c r="AG78" i="7" s="1"/>
  <c r="AG79" i="7"/>
  <c r="AC80" i="7"/>
  <c r="AG80" i="7" s="1"/>
  <c r="AC81" i="7"/>
  <c r="AG81" i="7" s="1"/>
  <c r="AC82" i="7"/>
  <c r="AC2" i="7"/>
  <c r="AB3" i="7"/>
  <c r="AB4" i="7"/>
  <c r="AB6" i="7"/>
  <c r="AB8" i="7"/>
  <c r="AB10" i="7"/>
  <c r="AB11" i="7"/>
  <c r="AB13" i="7"/>
  <c r="AB14" i="7"/>
  <c r="AB15" i="7"/>
  <c r="AB16" i="7"/>
  <c r="AB18" i="7"/>
  <c r="AB19" i="7"/>
  <c r="AB22" i="7"/>
  <c r="AB24" i="7"/>
  <c r="AB25" i="7"/>
  <c r="AB26" i="7"/>
  <c r="AB27" i="7"/>
  <c r="AB30" i="7"/>
  <c r="AB32" i="7"/>
  <c r="AB33" i="7"/>
  <c r="AB34" i="7"/>
  <c r="AB35" i="7"/>
  <c r="AB36" i="7"/>
  <c r="AB37" i="7"/>
  <c r="AB39" i="7"/>
  <c r="AB40" i="7"/>
  <c r="AB41" i="7"/>
  <c r="AB42" i="7"/>
  <c r="AB44" i="7"/>
  <c r="AB45" i="7"/>
  <c r="AB46" i="7"/>
  <c r="AB50" i="7"/>
  <c r="AB51" i="7"/>
  <c r="AB52" i="7"/>
  <c r="AB53" i="7"/>
  <c r="AB54" i="7"/>
  <c r="AB56" i="7"/>
  <c r="AB57" i="7"/>
  <c r="AB58" i="7"/>
  <c r="AB59" i="7"/>
  <c r="AB60" i="7"/>
  <c r="AB61" i="7"/>
  <c r="AB63" i="7"/>
  <c r="AB64" i="7"/>
  <c r="AB65" i="7"/>
  <c r="AB66" i="7"/>
  <c r="AB68" i="7"/>
  <c r="AB70" i="7"/>
  <c r="AB72" i="7"/>
  <c r="AB73" i="7"/>
  <c r="AB74" i="7"/>
  <c r="AB75" i="7"/>
  <c r="AB76" i="7"/>
  <c r="AB77" i="7"/>
  <c r="AB80" i="7"/>
  <c r="AB82" i="7"/>
  <c r="AB2" i="7"/>
  <c r="S3" i="7"/>
  <c r="S4" i="7"/>
  <c r="S6" i="7"/>
  <c r="S8" i="7"/>
  <c r="S10" i="7"/>
  <c r="S11" i="7"/>
  <c r="S13" i="7"/>
  <c r="S14" i="7"/>
  <c r="S15" i="7"/>
  <c r="S16" i="7"/>
  <c r="S18" i="7"/>
  <c r="S19" i="7"/>
  <c r="S21" i="7"/>
  <c r="S22" i="7"/>
  <c r="S24" i="7"/>
  <c r="S25" i="7"/>
  <c r="S26" i="7"/>
  <c r="S27" i="7"/>
  <c r="S30" i="7"/>
  <c r="S32" i="7"/>
  <c r="S33" i="7"/>
  <c r="S34" i="7"/>
  <c r="S35" i="7"/>
  <c r="S36" i="7"/>
  <c r="S39" i="7"/>
  <c r="S40" i="7"/>
  <c r="S41" i="7"/>
  <c r="S42" i="7"/>
  <c r="S44" i="7"/>
  <c r="S45" i="7"/>
  <c r="S46" i="7"/>
  <c r="S50" i="7"/>
  <c r="S51" i="7"/>
  <c r="S52" i="7"/>
  <c r="S53" i="7"/>
  <c r="S54" i="7"/>
  <c r="S57" i="7"/>
  <c r="S58" i="7"/>
  <c r="S60" i="7"/>
  <c r="S63" i="7"/>
  <c r="S64" i="7"/>
  <c r="S65" i="7"/>
  <c r="S66" i="7"/>
  <c r="S69" i="7"/>
  <c r="S70" i="7"/>
  <c r="S72" i="7"/>
  <c r="S74" i="7"/>
  <c r="S75" i="7"/>
  <c r="S77" i="7"/>
  <c r="S78" i="7"/>
  <c r="S81" i="7"/>
  <c r="S82" i="7"/>
  <c r="S2" i="7"/>
  <c r="P3" i="7"/>
  <c r="P4" i="7"/>
  <c r="P5" i="7"/>
  <c r="P6" i="7"/>
  <c r="P7" i="7"/>
  <c r="P8" i="7"/>
  <c r="P9" i="7"/>
  <c r="P10" i="7"/>
  <c r="P11" i="7"/>
  <c r="P12" i="7"/>
  <c r="P13" i="7"/>
  <c r="P14" i="7"/>
  <c r="P15" i="7"/>
  <c r="P16" i="7"/>
  <c r="P17" i="7"/>
  <c r="P18" i="7"/>
  <c r="P19" i="7"/>
  <c r="P20" i="7"/>
  <c r="P21" i="7"/>
  <c r="P22" i="7"/>
  <c r="P23" i="7"/>
  <c r="P24" i="7"/>
  <c r="P25" i="7"/>
  <c r="P26" i="7"/>
  <c r="P27" i="7"/>
  <c r="P28" i="7"/>
  <c r="P29" i="7"/>
  <c r="P30" i="7"/>
  <c r="P31" i="7"/>
  <c r="P32" i="7"/>
  <c r="P33" i="7"/>
  <c r="P34" i="7"/>
  <c r="P35" i="7"/>
  <c r="P36" i="7"/>
  <c r="P37" i="7"/>
  <c r="P38" i="7"/>
  <c r="P39" i="7"/>
  <c r="P40" i="7"/>
  <c r="P41" i="7"/>
  <c r="P42" i="7"/>
  <c r="P43" i="7"/>
  <c r="P44" i="7"/>
  <c r="P45" i="7"/>
  <c r="P46" i="7"/>
  <c r="P47" i="7"/>
  <c r="P48" i="7"/>
  <c r="P49" i="7"/>
  <c r="P50" i="7"/>
  <c r="P51" i="7"/>
  <c r="P52" i="7"/>
  <c r="P53" i="7"/>
  <c r="P54" i="7"/>
  <c r="P56" i="7"/>
  <c r="P57" i="7"/>
  <c r="P58" i="7"/>
  <c r="P59" i="7"/>
  <c r="P60" i="7"/>
  <c r="P61" i="7"/>
  <c r="P62" i="7"/>
  <c r="P63" i="7"/>
  <c r="P64" i="7"/>
  <c r="P65" i="7"/>
  <c r="P66" i="7"/>
  <c r="P67" i="7"/>
  <c r="P68" i="7"/>
  <c r="P69" i="7"/>
  <c r="P70" i="7"/>
  <c r="P71" i="7"/>
  <c r="P72" i="7"/>
  <c r="P73" i="7"/>
  <c r="P74" i="7"/>
  <c r="P75" i="7"/>
  <c r="P76" i="7"/>
  <c r="P77" i="7"/>
  <c r="P78" i="7"/>
  <c r="P79" i="7"/>
  <c r="P80" i="7"/>
  <c r="P81" i="7"/>
  <c r="P82" i="7"/>
  <c r="P2" i="7"/>
  <c r="O3" i="7"/>
  <c r="O4" i="7"/>
  <c r="O5" i="7"/>
  <c r="O6" i="7"/>
  <c r="O7" i="7"/>
  <c r="O8" i="7"/>
  <c r="O9" i="7"/>
  <c r="O10" i="7"/>
  <c r="O11" i="7"/>
  <c r="O12" i="7"/>
  <c r="O13" i="7"/>
  <c r="O14" i="7"/>
  <c r="O15" i="7"/>
  <c r="O16" i="7"/>
  <c r="O17" i="7"/>
  <c r="O18" i="7"/>
  <c r="O19" i="7"/>
  <c r="O20" i="7"/>
  <c r="O21" i="7"/>
  <c r="O22" i="7"/>
  <c r="O23" i="7"/>
  <c r="O24" i="7"/>
  <c r="O25" i="7"/>
  <c r="O26" i="7"/>
  <c r="O27" i="7"/>
  <c r="O28" i="7"/>
  <c r="O29" i="7"/>
  <c r="O30" i="7"/>
  <c r="O31" i="7"/>
  <c r="O32" i="7"/>
  <c r="O33" i="7"/>
  <c r="O34" i="7"/>
  <c r="O35" i="7"/>
  <c r="O36" i="7"/>
  <c r="O37" i="7"/>
  <c r="O38" i="7"/>
  <c r="O39" i="7"/>
  <c r="O40" i="7"/>
  <c r="O41" i="7"/>
  <c r="O42" i="7"/>
  <c r="O43" i="7"/>
  <c r="O44" i="7"/>
  <c r="O45" i="7"/>
  <c r="O46" i="7"/>
  <c r="O47" i="7"/>
  <c r="O48" i="7"/>
  <c r="O49" i="7"/>
  <c r="O50" i="7"/>
  <c r="O51" i="7"/>
  <c r="O52" i="7"/>
  <c r="O53" i="7"/>
  <c r="O54" i="7"/>
  <c r="O56" i="7"/>
  <c r="O57" i="7"/>
  <c r="O58" i="7"/>
  <c r="O59" i="7"/>
  <c r="O60" i="7"/>
  <c r="O61" i="7"/>
  <c r="O62" i="7"/>
  <c r="O63" i="7"/>
  <c r="O64" i="7"/>
  <c r="O65" i="7"/>
  <c r="O66" i="7"/>
  <c r="O67" i="7"/>
  <c r="O68" i="7"/>
  <c r="O69" i="7"/>
  <c r="O70" i="7"/>
  <c r="O71" i="7"/>
  <c r="O72" i="7"/>
  <c r="O73" i="7"/>
  <c r="O74" i="7"/>
  <c r="O75" i="7"/>
  <c r="O76" i="7"/>
  <c r="O77" i="7"/>
  <c r="O78" i="7"/>
  <c r="O79" i="7"/>
  <c r="O80" i="7"/>
  <c r="O81" i="7"/>
  <c r="O82" i="7"/>
  <c r="O2" i="7"/>
  <c r="J3" i="7"/>
  <c r="J4" i="7"/>
  <c r="J5" i="7"/>
  <c r="J6" i="7"/>
  <c r="J7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6" i="7"/>
  <c r="J57" i="7"/>
  <c r="J58" i="7"/>
  <c r="J59" i="7"/>
  <c r="J60" i="7"/>
  <c r="J61" i="7"/>
  <c r="J62" i="7"/>
  <c r="J63" i="7"/>
  <c r="J64" i="7"/>
  <c r="J65" i="7"/>
  <c r="J66" i="7"/>
  <c r="J67" i="7"/>
  <c r="J68" i="7"/>
  <c r="J69" i="7"/>
  <c r="J70" i="7"/>
  <c r="J71" i="7"/>
  <c r="J72" i="7"/>
  <c r="J73" i="7"/>
  <c r="J74" i="7"/>
  <c r="J75" i="7"/>
  <c r="J76" i="7"/>
  <c r="J77" i="7"/>
  <c r="J78" i="7"/>
  <c r="J79" i="7"/>
  <c r="J80" i="7"/>
  <c r="J81" i="7"/>
  <c r="J82" i="7"/>
  <c r="J2" i="7"/>
  <c r="AI3" i="6"/>
  <c r="AI4" i="6"/>
  <c r="AI5" i="6"/>
  <c r="AI6" i="6"/>
  <c r="AI7" i="6"/>
  <c r="AI8" i="6"/>
  <c r="AI9" i="6"/>
  <c r="AI10" i="6"/>
  <c r="AI11" i="6"/>
  <c r="AI12" i="6"/>
  <c r="AI13" i="6"/>
  <c r="AI14" i="6"/>
  <c r="AI15" i="6"/>
  <c r="AI16" i="6"/>
  <c r="AI17" i="6"/>
  <c r="AI18" i="6"/>
  <c r="AI19" i="6"/>
  <c r="AI20" i="6"/>
  <c r="AI21" i="6"/>
  <c r="AI22" i="6"/>
  <c r="AI23" i="6"/>
  <c r="AI24" i="6"/>
  <c r="AI25" i="6"/>
  <c r="AI26" i="6"/>
  <c r="AI27" i="6"/>
  <c r="AI28" i="6"/>
  <c r="AI29" i="6"/>
  <c r="AI30" i="6"/>
  <c r="AI31" i="6"/>
  <c r="AI32" i="6"/>
  <c r="AI33" i="6"/>
  <c r="AI36" i="6"/>
  <c r="AI37" i="6"/>
  <c r="AI38" i="6"/>
  <c r="AI39" i="6"/>
  <c r="AI40" i="6"/>
  <c r="AI42" i="6"/>
  <c r="AI43" i="6"/>
  <c r="AI44" i="6"/>
  <c r="AI45" i="6"/>
  <c r="AI46" i="6"/>
  <c r="AI47" i="6"/>
  <c r="AI48" i="6"/>
  <c r="AI49" i="6"/>
  <c r="AI52" i="6"/>
  <c r="AI54" i="6"/>
  <c r="AI55" i="6"/>
  <c r="AI56" i="6"/>
  <c r="AI57" i="6"/>
  <c r="AI58" i="6"/>
  <c r="AI59" i="6"/>
  <c r="AI60" i="6"/>
  <c r="AI61" i="6"/>
  <c r="AI62" i="6"/>
  <c r="AI63" i="6"/>
  <c r="AI71" i="6"/>
  <c r="AI77" i="6"/>
  <c r="AI79" i="6"/>
  <c r="AI84" i="6"/>
  <c r="AI85" i="6"/>
  <c r="AI87" i="6"/>
  <c r="AI90" i="6"/>
  <c r="AI91" i="6"/>
  <c r="AI2" i="6"/>
  <c r="AD3" i="6"/>
  <c r="AD4" i="6"/>
  <c r="AD5" i="6"/>
  <c r="AD6" i="6"/>
  <c r="AD7" i="6"/>
  <c r="AD8" i="6"/>
  <c r="AD9" i="6"/>
  <c r="AD10" i="6"/>
  <c r="AD11" i="6"/>
  <c r="AD12" i="6"/>
  <c r="AD13" i="6"/>
  <c r="AD14" i="6"/>
  <c r="AD15" i="6"/>
  <c r="AD16" i="6"/>
  <c r="AD17" i="6"/>
  <c r="AD18" i="6"/>
  <c r="AD19" i="6"/>
  <c r="AD20" i="6"/>
  <c r="AD21" i="6"/>
  <c r="AD22" i="6"/>
  <c r="AD23" i="6"/>
  <c r="AD24" i="6"/>
  <c r="AD25" i="6"/>
  <c r="AD26" i="6"/>
  <c r="AD27" i="6"/>
  <c r="AD28" i="6"/>
  <c r="AD29" i="6"/>
  <c r="AD30" i="6"/>
  <c r="AD31" i="6"/>
  <c r="AD32" i="6"/>
  <c r="AD33" i="6"/>
  <c r="AD34" i="6"/>
  <c r="AI34" i="6" s="1"/>
  <c r="AD35" i="6"/>
  <c r="AD36" i="6"/>
  <c r="AD37" i="6"/>
  <c r="AD38" i="6"/>
  <c r="AD39" i="6"/>
  <c r="AD40" i="6"/>
  <c r="AD41" i="6"/>
  <c r="AD42" i="6"/>
  <c r="AD43" i="6"/>
  <c r="AD44" i="6"/>
  <c r="AD45" i="6"/>
  <c r="AD46" i="6"/>
  <c r="AD47" i="6"/>
  <c r="AD48" i="6"/>
  <c r="AD49" i="6"/>
  <c r="AD50" i="6"/>
  <c r="AI50" i="6" s="1"/>
  <c r="AD51" i="6"/>
  <c r="AD52" i="6"/>
  <c r="AD53" i="6"/>
  <c r="AI53" i="6" s="1"/>
  <c r="AD54" i="6"/>
  <c r="AD55" i="6"/>
  <c r="AD56" i="6"/>
  <c r="AD57" i="6"/>
  <c r="AD58" i="6"/>
  <c r="AD59" i="6"/>
  <c r="AD60" i="6"/>
  <c r="AD61" i="6"/>
  <c r="AD62" i="6"/>
  <c r="AD63" i="6"/>
  <c r="AD64" i="6"/>
  <c r="AI64" i="6" s="1"/>
  <c r="AD65" i="6"/>
  <c r="AI65" i="6" s="1"/>
  <c r="AD66" i="6"/>
  <c r="AI66" i="6" s="1"/>
  <c r="AD67" i="6"/>
  <c r="AI67" i="6" s="1"/>
  <c r="AD68" i="6"/>
  <c r="AI68" i="6" s="1"/>
  <c r="AD69" i="6"/>
  <c r="AI69" i="6" s="1"/>
  <c r="AD70" i="6"/>
  <c r="AI70" i="6" s="1"/>
  <c r="AD71" i="6"/>
  <c r="AD72" i="6"/>
  <c r="AI72" i="6" s="1"/>
  <c r="AD73" i="6"/>
  <c r="AI73" i="6" s="1"/>
  <c r="AI74" i="6"/>
  <c r="AD75" i="6"/>
  <c r="AI75" i="6" s="1"/>
  <c r="AD76" i="6"/>
  <c r="AI76" i="6" s="1"/>
  <c r="AD77" i="6"/>
  <c r="AD78" i="6"/>
  <c r="AI78" i="6" s="1"/>
  <c r="AD79" i="6"/>
  <c r="AD80" i="6"/>
  <c r="AI80" i="6" s="1"/>
  <c r="AD81" i="6"/>
  <c r="AI81" i="6" s="1"/>
  <c r="AD82" i="6"/>
  <c r="AD83" i="6"/>
  <c r="AI83" i="6" s="1"/>
  <c r="AD84" i="6"/>
  <c r="AD85" i="6"/>
  <c r="AD86" i="6"/>
  <c r="AI86" i="6" s="1"/>
  <c r="AD87" i="6"/>
  <c r="AD89" i="6"/>
  <c r="AI89" i="6" s="1"/>
  <c r="AD90" i="6"/>
  <c r="AD91" i="6"/>
  <c r="AD2" i="6"/>
  <c r="R91" i="6"/>
  <c r="R3" i="6"/>
  <c r="R4" i="6"/>
  <c r="R5" i="6"/>
  <c r="R6" i="6"/>
  <c r="R7" i="6"/>
  <c r="R8" i="6"/>
  <c r="R9" i="6"/>
  <c r="R10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R36" i="6"/>
  <c r="R37" i="6"/>
  <c r="R38" i="6"/>
  <c r="R39" i="6"/>
  <c r="R40" i="6"/>
  <c r="R42" i="6"/>
  <c r="R43" i="6"/>
  <c r="R44" i="6"/>
  <c r="R45" i="6"/>
  <c r="R46" i="6"/>
  <c r="R47" i="6"/>
  <c r="R48" i="6"/>
  <c r="R49" i="6"/>
  <c r="R52" i="6"/>
  <c r="R54" i="6"/>
  <c r="R55" i="6"/>
  <c r="R56" i="6"/>
  <c r="R57" i="6"/>
  <c r="R58" i="6"/>
  <c r="R59" i="6"/>
  <c r="R60" i="6"/>
  <c r="R61" i="6"/>
  <c r="R62" i="6"/>
  <c r="R63" i="6"/>
  <c r="R71" i="6"/>
  <c r="R77" i="6"/>
  <c r="R79" i="6"/>
  <c r="R84" i="6"/>
  <c r="R85" i="6"/>
  <c r="R87" i="6"/>
  <c r="R90" i="6"/>
  <c r="R2" i="6"/>
  <c r="AC3" i="6"/>
  <c r="AC4" i="6"/>
  <c r="AC5" i="6"/>
  <c r="AC6" i="6"/>
  <c r="AC7" i="6"/>
  <c r="AC8" i="6"/>
  <c r="AC9" i="6"/>
  <c r="AC10" i="6"/>
  <c r="AC11" i="6"/>
  <c r="AC12" i="6"/>
  <c r="AC13" i="6"/>
  <c r="AC14" i="6"/>
  <c r="AC15" i="6"/>
  <c r="AC16" i="6"/>
  <c r="AC17" i="6"/>
  <c r="AC18" i="6"/>
  <c r="AC19" i="6"/>
  <c r="AC20" i="6"/>
  <c r="AC21" i="6"/>
  <c r="AC22" i="6"/>
  <c r="AC23" i="6"/>
  <c r="AC24" i="6"/>
  <c r="AC25" i="6"/>
  <c r="AC26" i="6"/>
  <c r="AC27" i="6"/>
  <c r="AC28" i="6"/>
  <c r="AC29" i="6"/>
  <c r="AC30" i="6"/>
  <c r="AC31" i="6"/>
  <c r="AC32" i="6"/>
  <c r="AC33" i="6"/>
  <c r="AC34" i="6"/>
  <c r="AC35" i="6"/>
  <c r="AC36" i="6"/>
  <c r="AC37" i="6"/>
  <c r="AC38" i="6"/>
  <c r="AC39" i="6"/>
  <c r="AC40" i="6"/>
  <c r="AC41" i="6"/>
  <c r="AC42" i="6"/>
  <c r="AC43" i="6"/>
  <c r="AC44" i="6"/>
  <c r="AC45" i="6"/>
  <c r="AC46" i="6"/>
  <c r="AC47" i="6"/>
  <c r="AC48" i="6"/>
  <c r="AC49" i="6"/>
  <c r="AC50" i="6"/>
  <c r="AC51" i="6"/>
  <c r="AC52" i="6"/>
  <c r="AC53" i="6"/>
  <c r="AC54" i="6"/>
  <c r="AC55" i="6"/>
  <c r="AC56" i="6"/>
  <c r="AC57" i="6"/>
  <c r="AC58" i="6"/>
  <c r="AC59" i="6"/>
  <c r="AC60" i="6"/>
  <c r="AC61" i="6"/>
  <c r="AC62" i="6"/>
  <c r="AC63" i="6"/>
  <c r="AC64" i="6"/>
  <c r="AC65" i="6"/>
  <c r="AC66" i="6"/>
  <c r="AC67" i="6"/>
  <c r="AC68" i="6"/>
  <c r="AC69" i="6"/>
  <c r="AC70" i="6"/>
  <c r="AC71" i="6"/>
  <c r="AC72" i="6"/>
  <c r="AC73" i="6"/>
  <c r="AC75" i="6"/>
  <c r="AC76" i="6"/>
  <c r="AC77" i="6"/>
  <c r="AC78" i="6"/>
  <c r="AC79" i="6"/>
  <c r="AC80" i="6"/>
  <c r="AC81" i="6"/>
  <c r="AC82" i="6"/>
  <c r="AC83" i="6"/>
  <c r="AC84" i="6"/>
  <c r="AC85" i="6"/>
  <c r="AC86" i="6"/>
  <c r="AC87" i="6"/>
  <c r="AC89" i="6"/>
  <c r="AC90" i="6"/>
  <c r="AC91" i="6"/>
  <c r="AC2" i="6"/>
  <c r="O3" i="6"/>
  <c r="O4" i="6"/>
  <c r="O5" i="6"/>
  <c r="O6" i="6"/>
  <c r="O7" i="6"/>
  <c r="O8" i="6"/>
  <c r="O9" i="6"/>
  <c r="O10" i="6"/>
  <c r="O11" i="6"/>
  <c r="O12" i="6"/>
  <c r="O13" i="6"/>
  <c r="O14" i="6"/>
  <c r="O15" i="6"/>
  <c r="O16" i="6"/>
  <c r="O17" i="6"/>
  <c r="O18" i="6"/>
  <c r="O19" i="6"/>
  <c r="O20" i="6"/>
  <c r="O21" i="6"/>
  <c r="O22" i="6"/>
  <c r="O23" i="6"/>
  <c r="O24" i="6"/>
  <c r="O25" i="6"/>
  <c r="O26" i="6"/>
  <c r="O27" i="6"/>
  <c r="O28" i="6"/>
  <c r="O29" i="6"/>
  <c r="O30" i="6"/>
  <c r="O31" i="6"/>
  <c r="O32" i="6"/>
  <c r="O33" i="6"/>
  <c r="O34" i="6"/>
  <c r="O35" i="6"/>
  <c r="AI35" i="6" s="1"/>
  <c r="O36" i="6"/>
  <c r="O37" i="6"/>
  <c r="O38" i="6"/>
  <c r="O39" i="6"/>
  <c r="O40" i="6"/>
  <c r="AI41" i="6"/>
  <c r="O42" i="6"/>
  <c r="O43" i="6"/>
  <c r="O44" i="6"/>
  <c r="O45" i="6"/>
  <c r="O46" i="6"/>
  <c r="O47" i="6"/>
  <c r="O48" i="6"/>
  <c r="O49" i="6"/>
  <c r="O50" i="6"/>
  <c r="O51" i="6"/>
  <c r="AI51" i="6" s="1"/>
  <c r="O52" i="6"/>
  <c r="O53" i="6"/>
  <c r="O54" i="6"/>
  <c r="O55" i="6"/>
  <c r="O56" i="6"/>
  <c r="O57" i="6"/>
  <c r="O58" i="6"/>
  <c r="O59" i="6"/>
  <c r="O60" i="6"/>
  <c r="O61" i="6"/>
  <c r="O62" i="6"/>
  <c r="O63" i="6"/>
  <c r="O64" i="6"/>
  <c r="O65" i="6"/>
  <c r="O66" i="6"/>
  <c r="O67" i="6"/>
  <c r="O68" i="6"/>
  <c r="O69" i="6"/>
  <c r="O70" i="6"/>
  <c r="O71" i="6"/>
  <c r="O72" i="6"/>
  <c r="O73" i="6"/>
  <c r="O74" i="6"/>
  <c r="O75" i="6"/>
  <c r="O76" i="6"/>
  <c r="O77" i="6"/>
  <c r="O78" i="6"/>
  <c r="O79" i="6"/>
  <c r="O80" i="6"/>
  <c r="O81" i="6"/>
  <c r="O82" i="6"/>
  <c r="AI82" i="6" s="1"/>
  <c r="O83" i="6"/>
  <c r="O84" i="6"/>
  <c r="O85" i="6"/>
  <c r="O86" i="6"/>
  <c r="O87" i="6"/>
  <c r="O89" i="6"/>
  <c r="O90" i="6"/>
  <c r="O91" i="6"/>
  <c r="O2" i="6"/>
  <c r="N3" i="6"/>
  <c r="N4" i="6"/>
  <c r="N5" i="6"/>
  <c r="N6" i="6"/>
  <c r="N7" i="6"/>
  <c r="N8" i="6"/>
  <c r="N9" i="6"/>
  <c r="N10" i="6"/>
  <c r="N11" i="6"/>
  <c r="N12" i="6"/>
  <c r="N13" i="6"/>
  <c r="N14" i="6"/>
  <c r="N15" i="6"/>
  <c r="N16" i="6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32" i="6"/>
  <c r="N33" i="6"/>
  <c r="N34" i="6"/>
  <c r="N36" i="6"/>
  <c r="N37" i="6"/>
  <c r="N38" i="6"/>
  <c r="N39" i="6"/>
  <c r="N40" i="6"/>
  <c r="N42" i="6"/>
  <c r="N43" i="6"/>
  <c r="N44" i="6"/>
  <c r="N45" i="6"/>
  <c r="N46" i="6"/>
  <c r="N47" i="6"/>
  <c r="N48" i="6"/>
  <c r="N49" i="6"/>
  <c r="N50" i="6"/>
  <c r="N52" i="6"/>
  <c r="N53" i="6"/>
  <c r="N54" i="6"/>
  <c r="N55" i="6"/>
  <c r="N56" i="6"/>
  <c r="N57" i="6"/>
  <c r="N58" i="6"/>
  <c r="N59" i="6"/>
  <c r="N60" i="6"/>
  <c r="N61" i="6"/>
  <c r="N62" i="6"/>
  <c r="N63" i="6"/>
  <c r="N64" i="6"/>
  <c r="N65" i="6"/>
  <c r="N66" i="6"/>
  <c r="N67" i="6"/>
  <c r="N68" i="6"/>
  <c r="N69" i="6"/>
  <c r="N70" i="6"/>
  <c r="N71" i="6"/>
  <c r="N72" i="6"/>
  <c r="N73" i="6"/>
  <c r="N74" i="6"/>
  <c r="N75" i="6"/>
  <c r="N76" i="6"/>
  <c r="N77" i="6"/>
  <c r="N78" i="6"/>
  <c r="N79" i="6"/>
  <c r="N80" i="6"/>
  <c r="N81" i="6"/>
  <c r="N83" i="6"/>
  <c r="N84" i="6"/>
  <c r="N85" i="6"/>
  <c r="N86" i="6"/>
  <c r="N87" i="6"/>
  <c r="N89" i="6"/>
  <c r="N90" i="6"/>
  <c r="N91" i="6"/>
  <c r="N2" i="6"/>
  <c r="I3" i="6"/>
  <c r="I4" i="6"/>
  <c r="I5" i="6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I71" i="6"/>
  <c r="I72" i="6"/>
  <c r="I73" i="6"/>
  <c r="I74" i="6"/>
  <c r="I75" i="6"/>
  <c r="I76" i="6"/>
  <c r="I77" i="6"/>
  <c r="I78" i="6"/>
  <c r="I79" i="6"/>
  <c r="I80" i="6"/>
  <c r="I81" i="6"/>
  <c r="I82" i="6"/>
  <c r="I83" i="6"/>
  <c r="I84" i="6"/>
  <c r="I85" i="6"/>
  <c r="I86" i="6"/>
  <c r="I87" i="6"/>
  <c r="I89" i="6"/>
  <c r="I90" i="6"/>
  <c r="I91" i="6"/>
  <c r="I2" i="6"/>
  <c r="Z3" i="5"/>
  <c r="Z4" i="5"/>
  <c r="Z5" i="5"/>
  <c r="Z6" i="5"/>
  <c r="Z7" i="5"/>
  <c r="Z8" i="5"/>
  <c r="Z9" i="5"/>
  <c r="Z10" i="5"/>
  <c r="Z11" i="5"/>
  <c r="Z12" i="5"/>
  <c r="Z13" i="5"/>
  <c r="Z14" i="5"/>
  <c r="Z15" i="5"/>
  <c r="Z16" i="5"/>
  <c r="Z17" i="5"/>
  <c r="Z18" i="5"/>
  <c r="Z19" i="5"/>
  <c r="Z20" i="5"/>
  <c r="Z21" i="5"/>
  <c r="Z22" i="5"/>
  <c r="Z23" i="5"/>
  <c r="Z24" i="5"/>
  <c r="Z25" i="5"/>
  <c r="Z26" i="5"/>
  <c r="Z27" i="5"/>
  <c r="Z28" i="5"/>
  <c r="Z29" i="5"/>
  <c r="Z30" i="5"/>
  <c r="Z31" i="5"/>
  <c r="Z32" i="5"/>
  <c r="Z33" i="5"/>
  <c r="Z34" i="5"/>
  <c r="Z35" i="5"/>
  <c r="Z36" i="5"/>
  <c r="Z37" i="5"/>
  <c r="Z38" i="5"/>
  <c r="Z39" i="5"/>
  <c r="Z40" i="5"/>
  <c r="Z41" i="5"/>
  <c r="Z42" i="5"/>
  <c r="Z43" i="5"/>
  <c r="Z44" i="5"/>
  <c r="Z45" i="5"/>
  <c r="Z46" i="5"/>
  <c r="Z47" i="5"/>
  <c r="Z48" i="5"/>
  <c r="Z49" i="5"/>
  <c r="Z50" i="5"/>
  <c r="Z51" i="5"/>
  <c r="Z52" i="5"/>
  <c r="Z53" i="5"/>
  <c r="Z54" i="5"/>
  <c r="Z55" i="5"/>
  <c r="Z56" i="5"/>
  <c r="Z57" i="5"/>
  <c r="Z58" i="5"/>
  <c r="Z59" i="5"/>
  <c r="Z60" i="5"/>
  <c r="Z61" i="5"/>
  <c r="Z62" i="5"/>
  <c r="Z63" i="5"/>
  <c r="Z64" i="5"/>
  <c r="Z65" i="5"/>
  <c r="Z66" i="5"/>
  <c r="Z67" i="5"/>
  <c r="Z68" i="5"/>
  <c r="Z69" i="5"/>
  <c r="Z70" i="5"/>
  <c r="Z71" i="5"/>
  <c r="Z72" i="5"/>
  <c r="Z73" i="5"/>
  <c r="Z74" i="5"/>
  <c r="Z75" i="5"/>
  <c r="Z76" i="5"/>
  <c r="Z77" i="5"/>
  <c r="Z78" i="5"/>
  <c r="Z80" i="5"/>
  <c r="Z81" i="5"/>
  <c r="Z82" i="5"/>
  <c r="Z83" i="5"/>
  <c r="Z84" i="5"/>
  <c r="Z85" i="5"/>
  <c r="Z86" i="5"/>
  <c r="Z87" i="5"/>
  <c r="Z88" i="5"/>
  <c r="Z89" i="5"/>
  <c r="Z90" i="5"/>
  <c r="Z91" i="5"/>
  <c r="Z92" i="5"/>
  <c r="Z93" i="5"/>
  <c r="Z94" i="5"/>
  <c r="Z95" i="5"/>
  <c r="Z96" i="5"/>
  <c r="Z97" i="5"/>
  <c r="Z98" i="5"/>
  <c r="Z99" i="5"/>
  <c r="Z100" i="5"/>
  <c r="Z101" i="5"/>
  <c r="Z102" i="5"/>
  <c r="Z103" i="5"/>
  <c r="Z104" i="5"/>
  <c r="Z105" i="5"/>
  <c r="Z106" i="5"/>
  <c r="Z2" i="5"/>
  <c r="U3" i="5"/>
  <c r="U4" i="5"/>
  <c r="U5" i="5"/>
  <c r="U6" i="5"/>
  <c r="U7" i="5"/>
  <c r="U8" i="5"/>
  <c r="U9" i="5"/>
  <c r="U10" i="5"/>
  <c r="U11" i="5"/>
  <c r="U12" i="5"/>
  <c r="U13" i="5"/>
  <c r="U14" i="5"/>
  <c r="U15" i="5"/>
  <c r="U16" i="5"/>
  <c r="U17" i="5"/>
  <c r="U18" i="5"/>
  <c r="U19" i="5"/>
  <c r="U20" i="5"/>
  <c r="U21" i="5"/>
  <c r="U22" i="5"/>
  <c r="U23" i="5"/>
  <c r="U24" i="5"/>
  <c r="U25" i="5"/>
  <c r="U26" i="5"/>
  <c r="U27" i="5"/>
  <c r="U28" i="5"/>
  <c r="U29" i="5"/>
  <c r="U30" i="5"/>
  <c r="U31" i="5"/>
  <c r="U32" i="5"/>
  <c r="U33" i="5"/>
  <c r="U34" i="5"/>
  <c r="U35" i="5"/>
  <c r="U36" i="5"/>
  <c r="U37" i="5"/>
  <c r="U38" i="5"/>
  <c r="U39" i="5"/>
  <c r="U40" i="5"/>
  <c r="U41" i="5"/>
  <c r="U42" i="5"/>
  <c r="U43" i="5"/>
  <c r="U44" i="5"/>
  <c r="U45" i="5"/>
  <c r="U46" i="5"/>
  <c r="U47" i="5"/>
  <c r="U48" i="5"/>
  <c r="U49" i="5"/>
  <c r="U50" i="5"/>
  <c r="U51" i="5"/>
  <c r="U52" i="5"/>
  <c r="U53" i="5"/>
  <c r="U54" i="5"/>
  <c r="U55" i="5"/>
  <c r="U56" i="5"/>
  <c r="U57" i="5"/>
  <c r="U58" i="5"/>
  <c r="U59" i="5"/>
  <c r="U60" i="5"/>
  <c r="U61" i="5"/>
  <c r="U62" i="5"/>
  <c r="U63" i="5"/>
  <c r="U64" i="5"/>
  <c r="U65" i="5"/>
  <c r="U66" i="5"/>
  <c r="U67" i="5"/>
  <c r="U68" i="5"/>
  <c r="U69" i="5"/>
  <c r="U70" i="5"/>
  <c r="U71" i="5"/>
  <c r="U72" i="5"/>
  <c r="U73" i="5"/>
  <c r="U74" i="5"/>
  <c r="U75" i="5"/>
  <c r="U76" i="5"/>
  <c r="U77" i="5"/>
  <c r="U78" i="5"/>
  <c r="U79" i="5"/>
  <c r="Z79" i="5" s="1"/>
  <c r="U80" i="5"/>
  <c r="U81" i="5"/>
  <c r="U82" i="5"/>
  <c r="U83" i="5"/>
  <c r="U84" i="5"/>
  <c r="U85" i="5"/>
  <c r="U86" i="5"/>
  <c r="U87" i="5"/>
  <c r="U88" i="5"/>
  <c r="U89" i="5"/>
  <c r="U90" i="5"/>
  <c r="U91" i="5"/>
  <c r="U92" i="5"/>
  <c r="U93" i="5"/>
  <c r="U94" i="5"/>
  <c r="U95" i="5"/>
  <c r="U96" i="5"/>
  <c r="U97" i="5"/>
  <c r="U98" i="5"/>
  <c r="U99" i="5"/>
  <c r="U100" i="5"/>
  <c r="U101" i="5"/>
  <c r="U102" i="5"/>
  <c r="U103" i="5"/>
  <c r="U104" i="5"/>
  <c r="U105" i="5"/>
  <c r="U106" i="5"/>
  <c r="U2" i="5"/>
  <c r="T3" i="5"/>
  <c r="T4" i="5"/>
  <c r="T5" i="5"/>
  <c r="T6" i="5"/>
  <c r="T7" i="5"/>
  <c r="T8" i="5"/>
  <c r="T9" i="5"/>
  <c r="T10" i="5"/>
  <c r="T11" i="5"/>
  <c r="T12" i="5"/>
  <c r="T13" i="5"/>
  <c r="T14" i="5"/>
  <c r="T15" i="5"/>
  <c r="T16" i="5"/>
  <c r="T17" i="5"/>
  <c r="T18" i="5"/>
  <c r="T19" i="5"/>
  <c r="T20" i="5"/>
  <c r="T21" i="5"/>
  <c r="T22" i="5"/>
  <c r="T23" i="5"/>
  <c r="T24" i="5"/>
  <c r="T25" i="5"/>
  <c r="T26" i="5"/>
  <c r="T27" i="5"/>
  <c r="T28" i="5"/>
  <c r="T29" i="5"/>
  <c r="T30" i="5"/>
  <c r="T31" i="5"/>
  <c r="T32" i="5"/>
  <c r="T33" i="5"/>
  <c r="T34" i="5"/>
  <c r="T35" i="5"/>
  <c r="T36" i="5"/>
  <c r="T37" i="5"/>
  <c r="T38" i="5"/>
  <c r="T39" i="5"/>
  <c r="T40" i="5"/>
  <c r="T41" i="5"/>
  <c r="T42" i="5"/>
  <c r="T43" i="5"/>
  <c r="T44" i="5"/>
  <c r="T45" i="5"/>
  <c r="T46" i="5"/>
  <c r="T47" i="5"/>
  <c r="T48" i="5"/>
  <c r="T49" i="5"/>
  <c r="T50" i="5"/>
  <c r="T51" i="5"/>
  <c r="T52" i="5"/>
  <c r="T53" i="5"/>
  <c r="T54" i="5"/>
  <c r="T55" i="5"/>
  <c r="T56" i="5"/>
  <c r="T57" i="5"/>
  <c r="T58" i="5"/>
  <c r="T59" i="5"/>
  <c r="T60" i="5"/>
  <c r="T61" i="5"/>
  <c r="T62" i="5"/>
  <c r="T63" i="5"/>
  <c r="T64" i="5"/>
  <c r="T65" i="5"/>
  <c r="T66" i="5"/>
  <c r="T67" i="5"/>
  <c r="T68" i="5"/>
  <c r="T69" i="5"/>
  <c r="T70" i="5"/>
  <c r="T71" i="5"/>
  <c r="T72" i="5"/>
  <c r="T73" i="5"/>
  <c r="T74" i="5"/>
  <c r="T75" i="5"/>
  <c r="T76" i="5"/>
  <c r="T77" i="5"/>
  <c r="T78" i="5"/>
  <c r="T80" i="5"/>
  <c r="T81" i="5"/>
  <c r="T82" i="5"/>
  <c r="T83" i="5"/>
  <c r="T84" i="5"/>
  <c r="T85" i="5"/>
  <c r="T86" i="5"/>
  <c r="T87" i="5"/>
  <c r="T88" i="5"/>
  <c r="T89" i="5"/>
  <c r="T90" i="5"/>
  <c r="T91" i="5"/>
  <c r="T92" i="5"/>
  <c r="T93" i="5"/>
  <c r="T94" i="5"/>
  <c r="T95" i="5"/>
  <c r="T96" i="5"/>
  <c r="T97" i="5"/>
  <c r="T98" i="5"/>
  <c r="T99" i="5"/>
  <c r="T100" i="5"/>
  <c r="T101" i="5"/>
  <c r="T102" i="5"/>
  <c r="T103" i="5"/>
  <c r="T104" i="5"/>
  <c r="T105" i="5"/>
  <c r="T106" i="5"/>
  <c r="T2" i="5"/>
  <c r="N3" i="5"/>
  <c r="N4" i="5"/>
  <c r="N5" i="5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47" i="5"/>
  <c r="N48" i="5"/>
  <c r="N49" i="5"/>
  <c r="N50" i="5"/>
  <c r="N51" i="5"/>
  <c r="N52" i="5"/>
  <c r="N53" i="5"/>
  <c r="N54" i="5"/>
  <c r="N55" i="5"/>
  <c r="N56" i="5"/>
  <c r="N57" i="5"/>
  <c r="N58" i="5"/>
  <c r="N59" i="5"/>
  <c r="N60" i="5"/>
  <c r="N61" i="5"/>
  <c r="N62" i="5"/>
  <c r="N63" i="5"/>
  <c r="N64" i="5"/>
  <c r="N65" i="5"/>
  <c r="N66" i="5"/>
  <c r="N67" i="5"/>
  <c r="N68" i="5"/>
  <c r="N69" i="5"/>
  <c r="N70" i="5"/>
  <c r="N71" i="5"/>
  <c r="N72" i="5"/>
  <c r="N73" i="5"/>
  <c r="N74" i="5"/>
  <c r="N75" i="5"/>
  <c r="N76" i="5"/>
  <c r="N77" i="5"/>
  <c r="N78" i="5"/>
  <c r="N79" i="5"/>
  <c r="N80" i="5"/>
  <c r="N81" i="5"/>
  <c r="N82" i="5"/>
  <c r="N83" i="5"/>
  <c r="N84" i="5"/>
  <c r="N85" i="5"/>
  <c r="N86" i="5"/>
  <c r="N87" i="5"/>
  <c r="N88" i="5"/>
  <c r="N89" i="5"/>
  <c r="N90" i="5"/>
  <c r="N91" i="5"/>
  <c r="N92" i="5"/>
  <c r="N93" i="5"/>
  <c r="N94" i="5"/>
  <c r="N95" i="5"/>
  <c r="N96" i="5"/>
  <c r="N97" i="5"/>
  <c r="N98" i="5"/>
  <c r="N99" i="5"/>
  <c r="N100" i="5"/>
  <c r="N101" i="5"/>
  <c r="N102" i="5"/>
  <c r="N103" i="5"/>
  <c r="N104" i="5"/>
  <c r="N105" i="5"/>
  <c r="N106" i="5"/>
  <c r="N2" i="5"/>
  <c r="K3" i="5"/>
  <c r="K4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82" i="5"/>
  <c r="K83" i="5"/>
  <c r="K84" i="5"/>
  <c r="K85" i="5"/>
  <c r="K86" i="5"/>
  <c r="K87" i="5"/>
  <c r="K88" i="5"/>
  <c r="K89" i="5"/>
  <c r="K90" i="5"/>
  <c r="K91" i="5"/>
  <c r="K92" i="5"/>
  <c r="K93" i="5"/>
  <c r="K94" i="5"/>
  <c r="K95" i="5"/>
  <c r="K96" i="5"/>
  <c r="K97" i="5"/>
  <c r="K98" i="5"/>
  <c r="K99" i="5"/>
  <c r="K100" i="5"/>
  <c r="K101" i="5"/>
  <c r="K102" i="5"/>
  <c r="K103" i="5"/>
  <c r="K104" i="5"/>
  <c r="K105" i="5"/>
  <c r="K106" i="5"/>
  <c r="K2" i="5"/>
  <c r="J3" i="5"/>
  <c r="J4" i="5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J69" i="5"/>
  <c r="J70" i="5"/>
  <c r="J71" i="5"/>
  <c r="J72" i="5"/>
  <c r="J73" i="5"/>
  <c r="J74" i="5"/>
  <c r="J75" i="5"/>
  <c r="J76" i="5"/>
  <c r="J77" i="5"/>
  <c r="J78" i="5"/>
  <c r="J79" i="5"/>
  <c r="J80" i="5"/>
  <c r="J81" i="5"/>
  <c r="J82" i="5"/>
  <c r="J83" i="5"/>
  <c r="J84" i="5"/>
  <c r="J85" i="5"/>
  <c r="J86" i="5"/>
  <c r="J87" i="5"/>
  <c r="J88" i="5"/>
  <c r="J89" i="5"/>
  <c r="J90" i="5"/>
  <c r="J91" i="5"/>
  <c r="J92" i="5"/>
  <c r="J93" i="5"/>
  <c r="J94" i="5"/>
  <c r="J95" i="5"/>
  <c r="J96" i="5"/>
  <c r="J97" i="5"/>
  <c r="J98" i="5"/>
  <c r="J99" i="5"/>
  <c r="J100" i="5"/>
  <c r="J101" i="5"/>
  <c r="J102" i="5"/>
  <c r="J103" i="5"/>
  <c r="J104" i="5"/>
  <c r="J105" i="5"/>
  <c r="J106" i="5"/>
  <c r="J2" i="5"/>
  <c r="G3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2" i="5"/>
  <c r="AA3" i="4"/>
  <c r="AA4" i="4"/>
  <c r="AA5" i="4"/>
  <c r="AA6" i="4"/>
  <c r="AA7" i="4"/>
  <c r="AA8" i="4"/>
  <c r="AA9" i="4"/>
  <c r="AA10" i="4"/>
  <c r="AA11" i="4"/>
  <c r="AA12" i="4"/>
  <c r="AA13" i="4"/>
  <c r="AA14" i="4"/>
  <c r="AA15" i="4"/>
  <c r="AA16" i="4"/>
  <c r="AA17" i="4"/>
  <c r="AA18" i="4"/>
  <c r="AA19" i="4"/>
  <c r="AA20" i="4"/>
  <c r="AA21" i="4"/>
  <c r="AA22" i="4"/>
  <c r="AA23" i="4"/>
  <c r="AA24" i="4"/>
  <c r="AA25" i="4"/>
  <c r="AA26" i="4"/>
  <c r="AA27" i="4"/>
  <c r="AA28" i="4"/>
  <c r="AA29" i="4"/>
  <c r="AA30" i="4"/>
  <c r="AA31" i="4"/>
  <c r="AA32" i="4"/>
  <c r="AA33" i="4"/>
  <c r="AA34" i="4"/>
  <c r="AA35" i="4"/>
  <c r="AA36" i="4"/>
  <c r="AA37" i="4"/>
  <c r="AA38" i="4"/>
  <c r="AA39" i="4"/>
  <c r="AA40" i="4"/>
  <c r="AA41" i="4"/>
  <c r="AA42" i="4"/>
  <c r="AA43" i="4"/>
  <c r="AA44" i="4"/>
  <c r="AA45" i="4"/>
  <c r="AA46" i="4"/>
  <c r="AA47" i="4"/>
  <c r="AA48" i="4"/>
  <c r="AA49" i="4"/>
  <c r="AA50" i="4"/>
  <c r="AA51" i="4"/>
  <c r="AA52" i="4"/>
  <c r="AA53" i="4"/>
  <c r="AA54" i="4"/>
  <c r="AA55" i="4"/>
  <c r="AA56" i="4"/>
  <c r="AA57" i="4"/>
  <c r="AA58" i="4"/>
  <c r="AA59" i="4"/>
  <c r="AA60" i="4"/>
  <c r="AA61" i="4"/>
  <c r="AA62" i="4"/>
  <c r="AA63" i="4"/>
  <c r="AA64" i="4"/>
  <c r="AA65" i="4"/>
  <c r="AA66" i="4"/>
  <c r="AA67" i="4"/>
  <c r="AA68" i="4"/>
  <c r="AA69" i="4"/>
  <c r="AA70" i="4"/>
  <c r="AA71" i="4"/>
  <c r="AA72" i="4"/>
  <c r="AA73" i="4"/>
  <c r="AA74" i="4"/>
  <c r="AA75" i="4"/>
  <c r="AA76" i="4"/>
  <c r="AA77" i="4"/>
  <c r="AA78" i="4"/>
  <c r="AA79" i="4"/>
  <c r="AA80" i="4"/>
  <c r="AA81" i="4"/>
  <c r="AA82" i="4"/>
  <c r="AA83" i="4"/>
  <c r="AA84" i="4"/>
  <c r="AA85" i="4"/>
  <c r="AA86" i="4"/>
  <c r="AA87" i="4"/>
  <c r="AA88" i="4"/>
  <c r="AA89" i="4"/>
  <c r="AA90" i="4"/>
  <c r="AA91" i="4"/>
  <c r="AA92" i="4"/>
  <c r="AA93" i="4"/>
  <c r="AA94" i="4"/>
  <c r="AA95" i="4"/>
  <c r="AA96" i="4"/>
  <c r="AA97" i="4"/>
  <c r="AA98" i="4"/>
  <c r="AA99" i="4"/>
  <c r="AA100" i="4"/>
  <c r="AA101" i="4"/>
  <c r="AA102" i="4"/>
  <c r="AA103" i="4"/>
  <c r="AA104" i="4"/>
  <c r="AA105" i="4"/>
  <c r="AA106" i="4"/>
  <c r="AA107" i="4"/>
  <c r="AA2" i="4"/>
  <c r="U3" i="4"/>
  <c r="U4" i="4"/>
  <c r="U5" i="4"/>
  <c r="U6" i="4"/>
  <c r="U7" i="4"/>
  <c r="U8" i="4"/>
  <c r="U9" i="4"/>
  <c r="U10" i="4"/>
  <c r="U11" i="4"/>
  <c r="U12" i="4"/>
  <c r="U13" i="4"/>
  <c r="U14" i="4"/>
  <c r="U15" i="4"/>
  <c r="U16" i="4"/>
  <c r="U17" i="4"/>
  <c r="U18" i="4"/>
  <c r="U19" i="4"/>
  <c r="U20" i="4"/>
  <c r="U21" i="4"/>
  <c r="U22" i="4"/>
  <c r="U23" i="4"/>
  <c r="U24" i="4"/>
  <c r="U25" i="4"/>
  <c r="U26" i="4"/>
  <c r="U27" i="4"/>
  <c r="U28" i="4"/>
  <c r="U29" i="4"/>
  <c r="U30" i="4"/>
  <c r="U31" i="4"/>
  <c r="U32" i="4"/>
  <c r="U33" i="4"/>
  <c r="U34" i="4"/>
  <c r="U35" i="4"/>
  <c r="U36" i="4"/>
  <c r="U37" i="4"/>
  <c r="U38" i="4"/>
  <c r="U39" i="4"/>
  <c r="U40" i="4"/>
  <c r="U41" i="4"/>
  <c r="U42" i="4"/>
  <c r="U43" i="4"/>
  <c r="U44" i="4"/>
  <c r="U45" i="4"/>
  <c r="U46" i="4"/>
  <c r="U47" i="4"/>
  <c r="U48" i="4"/>
  <c r="U49" i="4"/>
  <c r="U50" i="4"/>
  <c r="U51" i="4"/>
  <c r="U52" i="4"/>
  <c r="U53" i="4"/>
  <c r="U54" i="4"/>
  <c r="U55" i="4"/>
  <c r="U56" i="4"/>
  <c r="U57" i="4"/>
  <c r="U58" i="4"/>
  <c r="U59" i="4"/>
  <c r="U60" i="4"/>
  <c r="U61" i="4"/>
  <c r="U62" i="4"/>
  <c r="U63" i="4"/>
  <c r="U64" i="4"/>
  <c r="U65" i="4"/>
  <c r="U66" i="4"/>
  <c r="U67" i="4"/>
  <c r="U68" i="4"/>
  <c r="U69" i="4"/>
  <c r="U70" i="4"/>
  <c r="U71" i="4"/>
  <c r="U72" i="4"/>
  <c r="U73" i="4"/>
  <c r="U74" i="4"/>
  <c r="U75" i="4"/>
  <c r="U76" i="4"/>
  <c r="U77" i="4"/>
  <c r="U78" i="4"/>
  <c r="U79" i="4"/>
  <c r="U80" i="4"/>
  <c r="U81" i="4"/>
  <c r="U82" i="4"/>
  <c r="U83" i="4"/>
  <c r="U84" i="4"/>
  <c r="U85" i="4"/>
  <c r="U86" i="4"/>
  <c r="U87" i="4"/>
  <c r="U88" i="4"/>
  <c r="U89" i="4"/>
  <c r="U90" i="4"/>
  <c r="U91" i="4"/>
  <c r="U92" i="4"/>
  <c r="U93" i="4"/>
  <c r="U94" i="4"/>
  <c r="U95" i="4"/>
  <c r="U96" i="4"/>
  <c r="U97" i="4"/>
  <c r="U98" i="4"/>
  <c r="U99" i="4"/>
  <c r="U100" i="4"/>
  <c r="U101" i="4"/>
  <c r="U102" i="4"/>
  <c r="U103" i="4"/>
  <c r="U104" i="4"/>
  <c r="U105" i="4"/>
  <c r="U106" i="4"/>
  <c r="U107" i="4"/>
  <c r="U2" i="4"/>
  <c r="T3" i="4"/>
  <c r="T4" i="4"/>
  <c r="T5" i="4"/>
  <c r="T6" i="4"/>
  <c r="T7" i="4"/>
  <c r="T8" i="4"/>
  <c r="T9" i="4"/>
  <c r="T10" i="4"/>
  <c r="T11" i="4"/>
  <c r="T12" i="4"/>
  <c r="T13" i="4"/>
  <c r="T14" i="4"/>
  <c r="T15" i="4"/>
  <c r="T16" i="4"/>
  <c r="T17" i="4"/>
  <c r="T18" i="4"/>
  <c r="T19" i="4"/>
  <c r="T20" i="4"/>
  <c r="T21" i="4"/>
  <c r="T22" i="4"/>
  <c r="T23" i="4"/>
  <c r="T24" i="4"/>
  <c r="T25" i="4"/>
  <c r="T26" i="4"/>
  <c r="T27" i="4"/>
  <c r="T28" i="4"/>
  <c r="T29" i="4"/>
  <c r="T30" i="4"/>
  <c r="T31" i="4"/>
  <c r="T32" i="4"/>
  <c r="T33" i="4"/>
  <c r="T34" i="4"/>
  <c r="T35" i="4"/>
  <c r="T36" i="4"/>
  <c r="T37" i="4"/>
  <c r="T38" i="4"/>
  <c r="T39" i="4"/>
  <c r="T40" i="4"/>
  <c r="T41" i="4"/>
  <c r="T42" i="4"/>
  <c r="T43" i="4"/>
  <c r="T44" i="4"/>
  <c r="T45" i="4"/>
  <c r="T46" i="4"/>
  <c r="T47" i="4"/>
  <c r="T48" i="4"/>
  <c r="T49" i="4"/>
  <c r="T50" i="4"/>
  <c r="T51" i="4"/>
  <c r="T52" i="4"/>
  <c r="T53" i="4"/>
  <c r="T54" i="4"/>
  <c r="T55" i="4"/>
  <c r="T56" i="4"/>
  <c r="T57" i="4"/>
  <c r="T58" i="4"/>
  <c r="T59" i="4"/>
  <c r="T60" i="4"/>
  <c r="T61" i="4"/>
  <c r="T62" i="4"/>
  <c r="T63" i="4"/>
  <c r="T64" i="4"/>
  <c r="T65" i="4"/>
  <c r="T66" i="4"/>
  <c r="T67" i="4"/>
  <c r="T68" i="4"/>
  <c r="T69" i="4"/>
  <c r="T70" i="4"/>
  <c r="T71" i="4"/>
  <c r="T72" i="4"/>
  <c r="T73" i="4"/>
  <c r="T74" i="4"/>
  <c r="T75" i="4"/>
  <c r="T76" i="4"/>
  <c r="T77" i="4"/>
  <c r="T78" i="4"/>
  <c r="T79" i="4"/>
  <c r="T80" i="4"/>
  <c r="T81" i="4"/>
  <c r="T82" i="4"/>
  <c r="T83" i="4"/>
  <c r="T84" i="4"/>
  <c r="T85" i="4"/>
  <c r="T86" i="4"/>
  <c r="T87" i="4"/>
  <c r="T88" i="4"/>
  <c r="T89" i="4"/>
  <c r="T90" i="4"/>
  <c r="T91" i="4"/>
  <c r="T92" i="4"/>
  <c r="T93" i="4"/>
  <c r="T94" i="4"/>
  <c r="T95" i="4"/>
  <c r="T96" i="4"/>
  <c r="T97" i="4"/>
  <c r="T98" i="4"/>
  <c r="T99" i="4"/>
  <c r="T100" i="4"/>
  <c r="T101" i="4"/>
  <c r="T102" i="4"/>
  <c r="T103" i="4"/>
  <c r="T104" i="4"/>
  <c r="T105" i="4"/>
  <c r="T106" i="4"/>
  <c r="T107" i="4"/>
  <c r="T2" i="4"/>
  <c r="O3" i="4"/>
  <c r="O4" i="4"/>
  <c r="O5" i="4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52" i="4"/>
  <c r="O53" i="4"/>
  <c r="O54" i="4"/>
  <c r="O55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O86" i="4"/>
  <c r="O87" i="4"/>
  <c r="O88" i="4"/>
  <c r="O89" i="4"/>
  <c r="O90" i="4"/>
  <c r="O91" i="4"/>
  <c r="O92" i="4"/>
  <c r="O93" i="4"/>
  <c r="O94" i="4"/>
  <c r="O95" i="4"/>
  <c r="O96" i="4"/>
  <c r="O97" i="4"/>
  <c r="O98" i="4"/>
  <c r="O99" i="4"/>
  <c r="O100" i="4"/>
  <c r="O101" i="4"/>
  <c r="O102" i="4"/>
  <c r="O103" i="4"/>
  <c r="O104" i="4"/>
  <c r="O105" i="4"/>
  <c r="O106" i="4"/>
  <c r="O107" i="4"/>
  <c r="O2" i="4"/>
  <c r="L3" i="4"/>
  <c r="L4" i="4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64" i="4"/>
  <c r="L65" i="4"/>
  <c r="L66" i="4"/>
  <c r="L67" i="4"/>
  <c r="L68" i="4"/>
  <c r="L69" i="4"/>
  <c r="L70" i="4"/>
  <c r="L71" i="4"/>
  <c r="L72" i="4"/>
  <c r="L73" i="4"/>
  <c r="L74" i="4"/>
  <c r="L75" i="4"/>
  <c r="L76" i="4"/>
  <c r="L77" i="4"/>
  <c r="L78" i="4"/>
  <c r="L79" i="4"/>
  <c r="L80" i="4"/>
  <c r="L81" i="4"/>
  <c r="L82" i="4"/>
  <c r="L83" i="4"/>
  <c r="L84" i="4"/>
  <c r="L85" i="4"/>
  <c r="L86" i="4"/>
  <c r="L87" i="4"/>
  <c r="L88" i="4"/>
  <c r="L89" i="4"/>
  <c r="L90" i="4"/>
  <c r="L91" i="4"/>
  <c r="L92" i="4"/>
  <c r="L93" i="4"/>
  <c r="L94" i="4"/>
  <c r="L95" i="4"/>
  <c r="L96" i="4"/>
  <c r="L97" i="4"/>
  <c r="L98" i="4"/>
  <c r="L99" i="4"/>
  <c r="L100" i="4"/>
  <c r="L101" i="4"/>
  <c r="L102" i="4"/>
  <c r="L103" i="4"/>
  <c r="L104" i="4"/>
  <c r="L105" i="4"/>
  <c r="L106" i="4"/>
  <c r="L107" i="4"/>
  <c r="L2" i="4"/>
  <c r="K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2" i="4"/>
  <c r="H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2" i="4"/>
  <c r="V3" i="2"/>
  <c r="V4" i="2"/>
  <c r="V5" i="2"/>
  <c r="V6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68" i="2"/>
  <c r="V69" i="2"/>
  <c r="V70" i="2"/>
  <c r="V71" i="2"/>
  <c r="V72" i="2"/>
  <c r="V73" i="2"/>
  <c r="V74" i="2"/>
  <c r="V75" i="2"/>
  <c r="V76" i="2"/>
  <c r="V77" i="2"/>
  <c r="V78" i="2"/>
  <c r="V79" i="2"/>
  <c r="V80" i="2"/>
  <c r="V81" i="2"/>
  <c r="V82" i="2"/>
  <c r="V83" i="2"/>
  <c r="V84" i="2"/>
  <c r="V85" i="2"/>
  <c r="V86" i="2"/>
  <c r="V87" i="2"/>
  <c r="V88" i="2"/>
  <c r="V89" i="2"/>
  <c r="V90" i="2"/>
  <c r="V91" i="2"/>
  <c r="V2" i="2"/>
  <c r="Q91" i="2"/>
  <c r="Q90" i="2"/>
  <c r="Q89" i="2"/>
  <c r="Q88" i="2"/>
  <c r="Q87" i="2"/>
  <c r="Q86" i="2"/>
  <c r="Q85" i="2"/>
  <c r="Q84" i="2"/>
  <c r="Q83" i="2"/>
  <c r="Q82" i="2"/>
  <c r="Q81" i="2"/>
  <c r="Q80" i="2"/>
  <c r="Q79" i="2"/>
  <c r="Q78" i="2"/>
  <c r="Q77" i="2"/>
  <c r="Q76" i="2"/>
  <c r="Q75" i="2"/>
  <c r="Q74" i="2"/>
  <c r="Q73" i="2"/>
  <c r="Q72" i="2"/>
  <c r="Q71" i="2"/>
  <c r="Q70" i="2"/>
  <c r="Q69" i="2"/>
  <c r="Q68" i="2"/>
  <c r="Q67" i="2"/>
  <c r="Q66" i="2"/>
  <c r="Q65" i="2"/>
  <c r="Q64" i="2"/>
  <c r="Q63" i="2"/>
  <c r="Q62" i="2"/>
  <c r="Q61" i="2"/>
  <c r="Q60" i="2"/>
  <c r="Q59" i="2"/>
  <c r="Q58" i="2"/>
  <c r="Q57" i="2"/>
  <c r="Q56" i="2"/>
  <c r="Q55" i="2"/>
  <c r="Q54" i="2"/>
  <c r="Q53" i="2"/>
  <c r="Q52" i="2"/>
  <c r="Q51" i="2"/>
  <c r="Q50" i="2"/>
  <c r="Q49" i="2"/>
  <c r="Q48" i="2"/>
  <c r="Q47" i="2"/>
  <c r="Q46" i="2"/>
  <c r="Q45" i="2"/>
  <c r="Q44" i="2"/>
  <c r="Q43" i="2"/>
  <c r="Q42" i="2"/>
  <c r="Q41" i="2"/>
  <c r="Q40" i="2"/>
  <c r="Q39" i="2"/>
  <c r="Q38" i="2"/>
  <c r="Q37" i="2"/>
  <c r="Q36" i="2"/>
  <c r="Q35" i="2"/>
  <c r="Q34" i="2"/>
  <c r="Q33" i="2"/>
  <c r="Q32" i="2"/>
  <c r="Q31" i="2"/>
  <c r="Q30" i="2"/>
  <c r="Q29" i="2"/>
  <c r="Q28" i="2"/>
  <c r="Q27" i="2"/>
  <c r="Q26" i="2"/>
  <c r="Q25" i="2"/>
  <c r="Q24" i="2"/>
  <c r="Q23" i="2"/>
  <c r="Q22" i="2"/>
  <c r="Q21" i="2"/>
  <c r="Q20" i="2"/>
  <c r="Q19" i="2"/>
  <c r="Q18" i="2"/>
  <c r="Q17" i="2"/>
  <c r="Q16" i="2"/>
  <c r="Q15" i="2"/>
  <c r="Q14" i="2"/>
  <c r="Q13" i="2"/>
  <c r="Q12" i="2"/>
  <c r="Q11" i="2"/>
  <c r="Q10" i="2"/>
  <c r="Q9" i="2"/>
  <c r="Q8" i="2"/>
  <c r="Q7" i="2"/>
  <c r="Q6" i="2"/>
  <c r="Q5" i="2"/>
  <c r="Q4" i="2"/>
  <c r="Q3" i="2"/>
  <c r="Q2" i="2"/>
  <c r="P3" i="2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P82" i="2"/>
  <c r="P83" i="2"/>
  <c r="P84" i="2"/>
  <c r="P85" i="2"/>
  <c r="P86" i="2"/>
  <c r="P87" i="2"/>
  <c r="P88" i="2"/>
  <c r="P89" i="2"/>
  <c r="P90" i="2"/>
  <c r="P91" i="2"/>
  <c r="P2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3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V45" i="2" s="1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2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2" i="2"/>
  <c r="X3" i="3"/>
  <c r="X4" i="3"/>
  <c r="X5" i="3"/>
  <c r="X6" i="3"/>
  <c r="X7" i="3"/>
  <c r="X8" i="3"/>
  <c r="X10" i="3"/>
  <c r="X11" i="3"/>
  <c r="X12" i="3"/>
  <c r="X13" i="3"/>
  <c r="X14" i="3"/>
  <c r="X15" i="3"/>
  <c r="X16" i="3"/>
  <c r="X17" i="3"/>
  <c r="X18" i="3"/>
  <c r="X19" i="3"/>
  <c r="X20" i="3"/>
  <c r="X21" i="3"/>
  <c r="X22" i="3"/>
  <c r="X23" i="3"/>
  <c r="X24" i="3"/>
  <c r="X25" i="3"/>
  <c r="X26" i="3"/>
  <c r="X27" i="3"/>
  <c r="X28" i="3"/>
  <c r="X29" i="3"/>
  <c r="X30" i="3"/>
  <c r="X31" i="3"/>
  <c r="X32" i="3"/>
  <c r="X33" i="3"/>
  <c r="X34" i="3"/>
  <c r="X35" i="3"/>
  <c r="X36" i="3"/>
  <c r="X37" i="3"/>
  <c r="X38" i="3"/>
  <c r="X39" i="3"/>
  <c r="X40" i="3"/>
  <c r="X41" i="3"/>
  <c r="X42" i="3"/>
  <c r="X43" i="3"/>
  <c r="X44" i="3"/>
  <c r="X45" i="3"/>
  <c r="X46" i="3"/>
  <c r="X48" i="3"/>
  <c r="X49" i="3"/>
  <c r="X50" i="3"/>
  <c r="X51" i="3"/>
  <c r="X52" i="3"/>
  <c r="X53" i="3"/>
  <c r="X54" i="3"/>
  <c r="X55" i="3"/>
  <c r="X56" i="3"/>
  <c r="X57" i="3"/>
  <c r="X58" i="3"/>
  <c r="X59" i="3"/>
  <c r="X60" i="3"/>
  <c r="X61" i="3"/>
  <c r="X62" i="3"/>
  <c r="X63" i="3"/>
  <c r="X64" i="3"/>
  <c r="X65" i="3"/>
  <c r="X66" i="3"/>
  <c r="X67" i="3"/>
  <c r="X68" i="3"/>
  <c r="X69" i="3"/>
  <c r="X70" i="3"/>
  <c r="X71" i="3"/>
  <c r="X72" i="3"/>
  <c r="X73" i="3"/>
  <c r="X74" i="3"/>
  <c r="X75" i="3"/>
  <c r="X76" i="3"/>
  <c r="X77" i="3"/>
  <c r="X78" i="3"/>
  <c r="X79" i="3"/>
  <c r="X80" i="3"/>
  <c r="X81" i="3"/>
  <c r="X82" i="3"/>
  <c r="X83" i="3"/>
  <c r="X84" i="3"/>
  <c r="X85" i="3"/>
  <c r="X86" i="3"/>
  <c r="X87" i="3"/>
  <c r="X88" i="3"/>
  <c r="X89" i="3"/>
  <c r="X90" i="3"/>
  <c r="X91" i="3"/>
  <c r="X92" i="3"/>
  <c r="X93" i="3"/>
  <c r="X94" i="3"/>
  <c r="X95" i="3"/>
  <c r="X96" i="3"/>
  <c r="X2" i="3"/>
  <c r="R3" i="3"/>
  <c r="R4" i="3"/>
  <c r="R5" i="3"/>
  <c r="R6" i="3"/>
  <c r="R7" i="3"/>
  <c r="R8" i="3"/>
  <c r="R10" i="3"/>
  <c r="R11" i="3"/>
  <c r="R12" i="3"/>
  <c r="R13" i="3"/>
  <c r="R14" i="3"/>
  <c r="R15" i="3"/>
  <c r="R16" i="3"/>
  <c r="R17" i="3"/>
  <c r="R18" i="3"/>
  <c r="R19" i="3"/>
  <c r="R20" i="3"/>
  <c r="R21" i="3"/>
  <c r="R22" i="3"/>
  <c r="R23" i="3"/>
  <c r="R24" i="3"/>
  <c r="R25" i="3"/>
  <c r="R26" i="3"/>
  <c r="R27" i="3"/>
  <c r="R28" i="3"/>
  <c r="R29" i="3"/>
  <c r="R30" i="3"/>
  <c r="R31" i="3"/>
  <c r="R32" i="3"/>
  <c r="R33" i="3"/>
  <c r="R34" i="3"/>
  <c r="R35" i="3"/>
  <c r="R36" i="3"/>
  <c r="R37" i="3"/>
  <c r="R38" i="3"/>
  <c r="R39" i="3"/>
  <c r="R40" i="3"/>
  <c r="R41" i="3"/>
  <c r="R42" i="3"/>
  <c r="R43" i="3"/>
  <c r="R44" i="3"/>
  <c r="R45" i="3"/>
  <c r="R46" i="3"/>
  <c r="R48" i="3"/>
  <c r="R49" i="3"/>
  <c r="R50" i="3"/>
  <c r="R51" i="3"/>
  <c r="R52" i="3"/>
  <c r="R53" i="3"/>
  <c r="R54" i="3"/>
  <c r="R55" i="3"/>
  <c r="R56" i="3"/>
  <c r="R57" i="3"/>
  <c r="R58" i="3"/>
  <c r="R59" i="3"/>
  <c r="R60" i="3"/>
  <c r="R61" i="3"/>
  <c r="R62" i="3"/>
  <c r="R63" i="3"/>
  <c r="R64" i="3"/>
  <c r="R65" i="3"/>
  <c r="R66" i="3"/>
  <c r="R67" i="3"/>
  <c r="R68" i="3"/>
  <c r="R69" i="3"/>
  <c r="R70" i="3"/>
  <c r="R71" i="3"/>
  <c r="R72" i="3"/>
  <c r="R73" i="3"/>
  <c r="R74" i="3"/>
  <c r="R75" i="3"/>
  <c r="R76" i="3"/>
  <c r="R77" i="3"/>
  <c r="R78" i="3"/>
  <c r="R79" i="3"/>
  <c r="R80" i="3"/>
  <c r="R81" i="3"/>
  <c r="R82" i="3"/>
  <c r="R83" i="3"/>
  <c r="R84" i="3"/>
  <c r="R85" i="3"/>
  <c r="R86" i="3"/>
  <c r="R87" i="3"/>
  <c r="R88" i="3"/>
  <c r="R89" i="3"/>
  <c r="R90" i="3"/>
  <c r="R91" i="3"/>
  <c r="R92" i="3"/>
  <c r="R93" i="3"/>
  <c r="R94" i="3"/>
  <c r="R95" i="3"/>
  <c r="R96" i="3"/>
  <c r="R2" i="3"/>
  <c r="Q3" i="3"/>
  <c r="Q4" i="3"/>
  <c r="Q5" i="3"/>
  <c r="Q6" i="3"/>
  <c r="Q7" i="3"/>
  <c r="Q8" i="3"/>
  <c r="Q10" i="3"/>
  <c r="Q11" i="3"/>
  <c r="Q12" i="3"/>
  <c r="Q13" i="3"/>
  <c r="Q14" i="3"/>
  <c r="Q15" i="3"/>
  <c r="Q16" i="3"/>
  <c r="Q17" i="3"/>
  <c r="Q18" i="3"/>
  <c r="Q19" i="3"/>
  <c r="Q20" i="3"/>
  <c r="Q21" i="3"/>
  <c r="Q22" i="3"/>
  <c r="Q23" i="3"/>
  <c r="Q24" i="3"/>
  <c r="Q25" i="3"/>
  <c r="Q26" i="3"/>
  <c r="Q27" i="3"/>
  <c r="Q28" i="3"/>
  <c r="Q29" i="3"/>
  <c r="Q30" i="3"/>
  <c r="Q31" i="3"/>
  <c r="Q32" i="3"/>
  <c r="Q33" i="3"/>
  <c r="Q34" i="3"/>
  <c r="Q35" i="3"/>
  <c r="Q36" i="3"/>
  <c r="Q37" i="3"/>
  <c r="Q38" i="3"/>
  <c r="Q39" i="3"/>
  <c r="Q40" i="3"/>
  <c r="Q41" i="3"/>
  <c r="Q42" i="3"/>
  <c r="Q43" i="3"/>
  <c r="Q44" i="3"/>
  <c r="Q45" i="3"/>
  <c r="Q46" i="3"/>
  <c r="Q48" i="3"/>
  <c r="Q49" i="3"/>
  <c r="Q50" i="3"/>
  <c r="Q51" i="3"/>
  <c r="Q52" i="3"/>
  <c r="Q53" i="3"/>
  <c r="Q54" i="3"/>
  <c r="Q55" i="3"/>
  <c r="Q56" i="3"/>
  <c r="Q57" i="3"/>
  <c r="Q58" i="3"/>
  <c r="Q59" i="3"/>
  <c r="Q60" i="3"/>
  <c r="Q61" i="3"/>
  <c r="Q62" i="3"/>
  <c r="Q63" i="3"/>
  <c r="Q64" i="3"/>
  <c r="Q65" i="3"/>
  <c r="Q66" i="3"/>
  <c r="Q67" i="3"/>
  <c r="Q68" i="3"/>
  <c r="Q69" i="3"/>
  <c r="Q70" i="3"/>
  <c r="Q71" i="3"/>
  <c r="Q72" i="3"/>
  <c r="Q73" i="3"/>
  <c r="Q74" i="3"/>
  <c r="Q75" i="3"/>
  <c r="Q76" i="3"/>
  <c r="Q77" i="3"/>
  <c r="Q78" i="3"/>
  <c r="Q79" i="3"/>
  <c r="Q80" i="3"/>
  <c r="Q81" i="3"/>
  <c r="Q82" i="3"/>
  <c r="Q83" i="3"/>
  <c r="Q84" i="3"/>
  <c r="Q85" i="3"/>
  <c r="Q86" i="3"/>
  <c r="Q87" i="3"/>
  <c r="Q88" i="3"/>
  <c r="Q89" i="3"/>
  <c r="Q90" i="3"/>
  <c r="Q91" i="3"/>
  <c r="Q92" i="3"/>
  <c r="Q93" i="3"/>
  <c r="Q94" i="3"/>
  <c r="Q95" i="3"/>
  <c r="Q96" i="3"/>
  <c r="Q2" i="3"/>
  <c r="N3" i="3"/>
  <c r="N4" i="3"/>
  <c r="N5" i="3"/>
  <c r="N6" i="3"/>
  <c r="N7" i="3"/>
  <c r="N8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2" i="3"/>
  <c r="L3" i="3"/>
  <c r="L4" i="3"/>
  <c r="L5" i="3"/>
  <c r="L6" i="3"/>
  <c r="L7" i="3"/>
  <c r="L8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2" i="3"/>
  <c r="K3" i="3"/>
  <c r="K4" i="3"/>
  <c r="K5" i="3"/>
  <c r="K6" i="3"/>
  <c r="K7" i="3"/>
  <c r="K8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2" i="3"/>
  <c r="H3" i="3"/>
  <c r="H4" i="3"/>
  <c r="H5" i="3"/>
  <c r="H6" i="3"/>
  <c r="H7" i="3"/>
  <c r="H8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2" i="3"/>
  <c r="AH3" i="7"/>
  <c r="AH4" i="7" s="1"/>
  <c r="AH5" i="7" s="1"/>
  <c r="AH6" i="7" s="1"/>
  <c r="AH7" i="7" s="1"/>
  <c r="AH8" i="7" s="1"/>
  <c r="AH9" i="7" s="1"/>
  <c r="AH10" i="7" s="1"/>
  <c r="AH11" i="7" s="1"/>
  <c r="AH12" i="7" s="1"/>
  <c r="AH13" i="7" s="1"/>
  <c r="AH14" i="7" s="1"/>
  <c r="AH15" i="7" s="1"/>
  <c r="AH16" i="7" s="1"/>
  <c r="AH17" i="7" s="1"/>
  <c r="AH18" i="7" s="1"/>
  <c r="AH19" i="7" s="1"/>
  <c r="AH20" i="7" s="1"/>
  <c r="AH21" i="7" s="1"/>
  <c r="AH22" i="7" s="1"/>
  <c r="AH23" i="7" s="1"/>
  <c r="AH24" i="7" s="1"/>
  <c r="AH25" i="7" s="1"/>
  <c r="AH26" i="7" s="1"/>
  <c r="AH27" i="7" s="1"/>
  <c r="AH28" i="7" s="1"/>
  <c r="AH29" i="7" s="1"/>
  <c r="AH30" i="7" s="1"/>
  <c r="AH31" i="7" s="1"/>
  <c r="AH32" i="7" s="1"/>
  <c r="AH33" i="7" s="1"/>
  <c r="AH34" i="7" s="1"/>
  <c r="AH35" i="7" s="1"/>
  <c r="AH36" i="7" s="1"/>
  <c r="AH37" i="7" s="1"/>
  <c r="AH38" i="7" s="1"/>
  <c r="AH39" i="7" s="1"/>
  <c r="AH40" i="7" s="1"/>
  <c r="AH41" i="7" s="1"/>
  <c r="AH42" i="7" s="1"/>
  <c r="AH43" i="7" s="1"/>
  <c r="AH44" i="7" s="1"/>
  <c r="AH45" i="7" s="1"/>
  <c r="AH46" i="7" s="1"/>
  <c r="AH47" i="7" s="1"/>
  <c r="AH48" i="7" s="1"/>
  <c r="AH49" i="7" s="1"/>
  <c r="AH50" i="7" s="1"/>
  <c r="AH51" i="7" s="1"/>
  <c r="AH52" i="7" s="1"/>
  <c r="AH53" i="7" s="1"/>
  <c r="AH54" i="7" s="1"/>
  <c r="AH55" i="7" s="1"/>
  <c r="AH56" i="7" s="1"/>
  <c r="AH57" i="7" s="1"/>
  <c r="AH58" i="7" s="1"/>
  <c r="AH59" i="7" s="1"/>
  <c r="AH60" i="7" s="1"/>
  <c r="AH61" i="7" s="1"/>
  <c r="AH62" i="7" s="1"/>
  <c r="AH63" i="7" s="1"/>
  <c r="AH64" i="7" s="1"/>
  <c r="AH65" i="7" s="1"/>
  <c r="AH66" i="7" s="1"/>
  <c r="AH67" i="7" s="1"/>
  <c r="AH68" i="7" s="1"/>
  <c r="AH69" i="7" s="1"/>
  <c r="AH70" i="7" s="1"/>
  <c r="AH71" i="7" s="1"/>
  <c r="AH72" i="7" s="1"/>
  <c r="AH73" i="7" s="1"/>
  <c r="AP8" i="6"/>
  <c r="AJ3" i="6"/>
  <c r="AJ4" i="6" s="1"/>
  <c r="AJ5" i="6" s="1"/>
  <c r="AJ6" i="6" s="1"/>
  <c r="AJ7" i="6" s="1"/>
  <c r="AJ8" i="6" s="1"/>
  <c r="AJ9" i="6" s="1"/>
  <c r="AJ10" i="6" s="1"/>
  <c r="AJ11" i="6" s="1"/>
  <c r="AJ12" i="6" s="1"/>
  <c r="AJ13" i="6" s="1"/>
  <c r="AJ14" i="6" s="1"/>
  <c r="AJ15" i="6" s="1"/>
  <c r="AJ16" i="6" s="1"/>
  <c r="AJ17" i="6" s="1"/>
  <c r="AJ18" i="6" s="1"/>
  <c r="AJ19" i="6" s="1"/>
  <c r="AJ20" i="6" s="1"/>
  <c r="AJ21" i="6" s="1"/>
  <c r="AJ22" i="6" s="1"/>
  <c r="AJ23" i="6" s="1"/>
  <c r="AJ24" i="6" s="1"/>
  <c r="AJ25" i="6" s="1"/>
  <c r="AJ26" i="6" s="1"/>
  <c r="AJ27" i="6" s="1"/>
  <c r="AJ28" i="6" s="1"/>
  <c r="AJ29" i="6" s="1"/>
  <c r="AJ30" i="6" s="1"/>
  <c r="AJ31" i="6" s="1"/>
  <c r="AJ32" i="6" s="1"/>
  <c r="AJ33" i="6" s="1"/>
  <c r="AJ34" i="6" s="1"/>
  <c r="AJ35" i="6" s="1"/>
  <c r="AJ36" i="6" s="1"/>
  <c r="AJ37" i="6" s="1"/>
  <c r="AJ38" i="6" s="1"/>
  <c r="AJ39" i="6" s="1"/>
  <c r="AJ40" i="6" s="1"/>
  <c r="AJ41" i="6" s="1"/>
  <c r="AJ42" i="6" s="1"/>
  <c r="AJ43" i="6" s="1"/>
  <c r="AJ44" i="6" s="1"/>
  <c r="AJ45" i="6" s="1"/>
  <c r="AJ46" i="6" s="1"/>
  <c r="AJ47" i="6" s="1"/>
  <c r="AJ48" i="6" s="1"/>
  <c r="AJ49" i="6" s="1"/>
  <c r="AJ50" i="6" s="1"/>
  <c r="AJ51" i="6" s="1"/>
  <c r="AJ52" i="6" s="1"/>
  <c r="AJ53" i="6" s="1"/>
  <c r="AJ54" i="6" s="1"/>
  <c r="AJ55" i="6" s="1"/>
  <c r="AJ56" i="6" s="1"/>
  <c r="AJ57" i="6" s="1"/>
  <c r="AJ58" i="6" s="1"/>
  <c r="AJ59" i="6" s="1"/>
  <c r="AJ60" i="6" s="1"/>
  <c r="AJ61" i="6" s="1"/>
  <c r="AJ62" i="6" s="1"/>
  <c r="AJ63" i="6" s="1"/>
  <c r="AJ64" i="6" s="1"/>
  <c r="AJ65" i="6" s="1"/>
  <c r="AJ66" i="6" s="1"/>
  <c r="AJ67" i="6" s="1"/>
  <c r="AJ68" i="6" s="1"/>
  <c r="AJ69" i="6" s="1"/>
  <c r="AJ70" i="6" s="1"/>
  <c r="AJ71" i="6" s="1"/>
  <c r="AJ72" i="6" s="1"/>
  <c r="AJ73" i="6" s="1"/>
  <c r="AJ74" i="6" s="1"/>
  <c r="AJ75" i="6" s="1"/>
  <c r="AJ76" i="6" s="1"/>
  <c r="AJ77" i="6" s="1"/>
  <c r="AJ78" i="6" s="1"/>
  <c r="AJ79" i="6" s="1"/>
  <c r="AJ80" i="6" s="1"/>
  <c r="AJ81" i="6" s="1"/>
  <c r="AJ82" i="6" s="1"/>
  <c r="AJ83" i="6" s="1"/>
  <c r="AJ84" i="6" s="1"/>
  <c r="AJ85" i="6" s="1"/>
  <c r="AJ86" i="6" s="1"/>
  <c r="AJ87" i="6" s="1"/>
  <c r="AJ88" i="6" s="1"/>
  <c r="AJ89" i="6" s="1"/>
  <c r="AJ90" i="6" s="1"/>
  <c r="AJ91" i="6" s="1"/>
  <c r="D49" i="17" l="1"/>
  <c r="D41" i="17"/>
  <c r="D31" i="17"/>
  <c r="D30" i="17"/>
  <c r="D29" i="17"/>
  <c r="Q45" i="17" l="1"/>
  <c r="R35" i="17"/>
  <c r="AB36" i="17"/>
  <c r="U45" i="17"/>
  <c r="R45" i="17"/>
  <c r="R33" i="17"/>
  <c r="T33" i="17"/>
  <c r="T36" i="17"/>
  <c r="S36" i="17"/>
  <c r="Z35" i="17"/>
  <c r="Z29" i="17"/>
  <c r="Y29" i="17"/>
  <c r="X34" i="17"/>
  <c r="Y33" i="17"/>
  <c r="Y31" i="17"/>
  <c r="AC31" i="17"/>
  <c r="AC36" i="17"/>
  <c r="AB33" i="17"/>
  <c r="AB28" i="17"/>
  <c r="AB31" i="17"/>
  <c r="AA33" i="17"/>
  <c r="AA28" i="17"/>
  <c r="AC28" i="17"/>
  <c r="AC33" i="17"/>
  <c r="Y34" i="17"/>
  <c r="Z28" i="17"/>
  <c r="X29" i="17"/>
  <c r="Z34" i="17"/>
  <c r="S33" i="17"/>
  <c r="S28" i="17"/>
  <c r="R34" i="17"/>
  <c r="R29" i="17"/>
  <c r="T29" i="17"/>
  <c r="T34" i="17"/>
  <c r="S34" i="17"/>
  <c r="S29" i="17"/>
  <c r="R30" i="17"/>
  <c r="T35" i="17"/>
  <c r="T30" i="17"/>
  <c r="S31" i="17"/>
  <c r="T28" i="17"/>
  <c r="Q41" i="17"/>
  <c r="U41" i="17"/>
  <c r="S35" i="17" l="1"/>
  <c r="R31" i="17"/>
  <c r="Y36" i="17"/>
  <c r="R36" i="17"/>
  <c r="S45" i="17"/>
  <c r="X33" i="17"/>
  <c r="R28" i="17"/>
  <c r="T31" i="17"/>
  <c r="X28" i="17"/>
  <c r="Y35" i="17"/>
  <c r="S30" i="17"/>
  <c r="Y28" i="17"/>
  <c r="Z33" i="17"/>
  <c r="AF29" i="17"/>
  <c r="AF33" i="17"/>
  <c r="Z30" i="17"/>
  <c r="Z36" i="17"/>
  <c r="Z31" i="17"/>
  <c r="Y30" i="17"/>
  <c r="AA36" i="17"/>
  <c r="AA31" i="17"/>
  <c r="X31" i="17"/>
  <c r="X36" i="17"/>
  <c r="X35" i="17"/>
  <c r="X30" i="17"/>
  <c r="AF28" i="17" l="1"/>
  <c r="AF31" i="17"/>
  <c r="AF36" i="17"/>
  <c r="AE36" i="17" l="1"/>
  <c r="AD34" i="17" l="1"/>
  <c r="AD36" i="17"/>
  <c r="AD33" i="17"/>
  <c r="AE28" i="17"/>
  <c r="AE33" i="17"/>
  <c r="AE29" i="17"/>
  <c r="AE34" i="17"/>
  <c r="AD31" i="17"/>
  <c r="AD28" i="17"/>
  <c r="AD29" i="17"/>
  <c r="AE31" i="17"/>
  <c r="AM8" i="7"/>
  <c r="AF8" i="5"/>
  <c r="AG8" i="4"/>
  <c r="AB8" i="2"/>
  <c r="AD8" i="3"/>
  <c r="A3" i="7"/>
  <c r="A4" i="7" s="1"/>
  <c r="A5" i="7" s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3" i="6"/>
  <c r="A4" i="6" s="1"/>
  <c r="A5" i="6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3" i="5"/>
  <c r="A4" i="5" s="1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3" i="4"/>
  <c r="A4" i="4" s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3" i="3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4" i="2" l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33" i="2"/>
  <c r="D511" i="17"/>
  <c r="D512" i="17"/>
  <c r="D507" i="17"/>
  <c r="D315" i="17"/>
  <c r="D312" i="17"/>
  <c r="D316" i="17"/>
  <c r="D317" i="17"/>
  <c r="D322" i="17"/>
  <c r="D235" i="17"/>
  <c r="A59" i="2" l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58" i="2"/>
  <c r="R46" i="17" l="1"/>
  <c r="T46" i="17"/>
  <c r="Q46" i="17"/>
  <c r="S46" i="17" s="1"/>
  <c r="U46" i="17"/>
  <c r="AF34" i="17"/>
  <c r="T45" i="17"/>
  <c r="V45" i="17" s="1"/>
  <c r="W45" i="17" s="1"/>
  <c r="U44" i="17"/>
  <c r="Q44" i="17"/>
  <c r="R44" i="17"/>
  <c r="T44" i="17"/>
  <c r="U43" i="17"/>
  <c r="R43" i="17"/>
  <c r="Q43" i="17"/>
  <c r="T43" i="17"/>
  <c r="P33" i="17"/>
  <c r="P28" i="17"/>
  <c r="O36" i="17"/>
  <c r="O31" i="17"/>
  <c r="Q36" i="17"/>
  <c r="Q31" i="17"/>
  <c r="P35" i="17"/>
  <c r="P30" i="17"/>
  <c r="P34" i="17"/>
  <c r="P29" i="17"/>
  <c r="O33" i="17"/>
  <c r="O28" i="17"/>
  <c r="Q33" i="17"/>
  <c r="Q28" i="17"/>
  <c r="P31" i="17"/>
  <c r="P36" i="17"/>
  <c r="O35" i="17"/>
  <c r="O30" i="17"/>
  <c r="Q30" i="17"/>
  <c r="Q35" i="17"/>
  <c r="O34" i="17"/>
  <c r="O29" i="17"/>
  <c r="Q34" i="17"/>
  <c r="Q29" i="17"/>
  <c r="AC34" i="17" l="1"/>
  <c r="AC29" i="17"/>
  <c r="R41" i="17"/>
  <c r="S41" i="17" s="1"/>
  <c r="AA34" i="17"/>
  <c r="AA29" i="17"/>
  <c r="AB34" i="17"/>
  <c r="AB29" i="17"/>
  <c r="T42" i="17"/>
  <c r="V44" i="17"/>
  <c r="V46" i="17"/>
  <c r="W46" i="17" s="1"/>
  <c r="S44" i="17"/>
  <c r="V43" i="17"/>
  <c r="S43" i="17"/>
  <c r="AH29" i="17"/>
  <c r="AH34" i="17"/>
  <c r="AG36" i="17"/>
  <c r="AG31" i="17"/>
  <c r="AH31" i="17"/>
  <c r="AH36" i="17"/>
  <c r="Q42" i="17"/>
  <c r="AI33" i="17"/>
  <c r="AI28" i="17"/>
  <c r="W34" i="17"/>
  <c r="W29" i="17"/>
  <c r="V29" i="17"/>
  <c r="V34" i="17"/>
  <c r="U35" i="17"/>
  <c r="U30" i="17"/>
  <c r="W36" i="17"/>
  <c r="W31" i="17"/>
  <c r="V31" i="17"/>
  <c r="V36" i="17"/>
  <c r="V28" i="17"/>
  <c r="V33" i="17"/>
  <c r="AG29" i="17"/>
  <c r="AG34" i="17"/>
  <c r="R42" i="17"/>
  <c r="AI29" i="17"/>
  <c r="U42" i="17"/>
  <c r="AI36" i="17"/>
  <c r="AI31" i="17"/>
  <c r="AG33" i="17"/>
  <c r="AG28" i="17"/>
  <c r="AH28" i="17"/>
  <c r="AH33" i="17"/>
  <c r="U34" i="17"/>
  <c r="U29" i="17"/>
  <c r="W35" i="17"/>
  <c r="W30" i="17"/>
  <c r="V35" i="17"/>
  <c r="V30" i="17"/>
  <c r="U31" i="17"/>
  <c r="U36" i="17"/>
  <c r="U33" i="17"/>
  <c r="U28" i="17"/>
  <c r="W33" i="17"/>
  <c r="W28" i="17"/>
  <c r="AI34" i="17" l="1"/>
  <c r="AB30" i="17"/>
  <c r="AB35" i="17"/>
  <c r="AC30" i="17"/>
  <c r="AC35" i="17"/>
  <c r="AA30" i="17"/>
  <c r="AA35" i="17"/>
  <c r="W44" i="17"/>
  <c r="W43" i="17"/>
  <c r="S42" i="17"/>
  <c r="V42" i="17"/>
  <c r="W42" i="17" l="1"/>
  <c r="S47" i="17"/>
  <c r="AF30" i="17"/>
  <c r="AF35" i="17"/>
  <c r="AE35" i="17"/>
  <c r="AE30" i="17"/>
  <c r="AD30" i="17"/>
  <c r="AD35" i="17"/>
  <c r="AI35" i="17"/>
  <c r="AI30" i="17"/>
  <c r="AG30" i="17"/>
  <c r="AG35" i="17"/>
  <c r="AH30" i="17"/>
  <c r="AH35" i="17"/>
  <c r="T41" i="17"/>
  <c r="V41" i="17" s="1"/>
  <c r="V47" i="17" l="1"/>
  <c r="V48" i="17" s="1"/>
  <c r="W41" i="17"/>
  <c r="W47" i="17" s="1"/>
  <c r="S48" i="17" l="1"/>
  <c r="W48" i="17"/>
</calcChain>
</file>

<file path=xl/sharedStrings.xml><?xml version="1.0" encoding="utf-8"?>
<sst xmlns="http://schemas.openxmlformats.org/spreadsheetml/2006/main" count="905" uniqueCount="163">
  <si>
    <t>CAT</t>
  </si>
  <si>
    <t>CAS</t>
  </si>
  <si>
    <t>ANG</t>
  </si>
  <si>
    <t>MAT</t>
  </si>
  <si>
    <t>CNT</t>
  </si>
  <si>
    <t>CSC</t>
  </si>
  <si>
    <t>EFI</t>
  </si>
  <si>
    <t>MUS</t>
  </si>
  <si>
    <t>T-SI</t>
  </si>
  <si>
    <t>EVP</t>
  </si>
  <si>
    <t>TEC</t>
  </si>
  <si>
    <t>ECI</t>
  </si>
  <si>
    <t>EEC</t>
  </si>
  <si>
    <t>LLA</t>
  </si>
  <si>
    <t>SFR</t>
  </si>
  <si>
    <t>BIO</t>
  </si>
  <si>
    <t>INF</t>
  </si>
  <si>
    <t>P-RE</t>
  </si>
  <si>
    <t>FIL</t>
  </si>
  <si>
    <t>CMC</t>
  </si>
  <si>
    <t>HFI</t>
  </si>
  <si>
    <t>HIS</t>
  </si>
  <si>
    <t>DT</t>
  </si>
  <si>
    <t>FIS</t>
  </si>
  <si>
    <t>QUI</t>
  </si>
  <si>
    <t>TID</t>
  </si>
  <si>
    <t>TM</t>
  </si>
  <si>
    <t>ECO</t>
  </si>
  <si>
    <t>ECE</t>
  </si>
  <si>
    <t>HMC</t>
  </si>
  <si>
    <t>PSI</t>
  </si>
  <si>
    <t>AM</t>
  </si>
  <si>
    <t>AE</t>
  </si>
  <si>
    <t>LU</t>
  </si>
  <si>
    <t>LP</t>
  </si>
  <si>
    <t>HD</t>
  </si>
  <si>
    <t>GE</t>
  </si>
  <si>
    <t>TRE</t>
  </si>
  <si>
    <t>Noi músic</t>
  </si>
  <si>
    <t>Noia no-músic</t>
  </si>
  <si>
    <t>Noi no-músic</t>
  </si>
  <si>
    <t>Noia músic</t>
  </si>
  <si>
    <t>No presentat</t>
  </si>
  <si>
    <t>Convalida</t>
  </si>
  <si>
    <t>Notes globals</t>
  </si>
  <si>
    <t>GLO</t>
  </si>
  <si>
    <t>Llengua catalana</t>
  </si>
  <si>
    <t>Llengua castellana</t>
  </si>
  <si>
    <t>Matemàtiques</t>
  </si>
  <si>
    <t>Ciències naturals</t>
  </si>
  <si>
    <t>Ciències socials</t>
  </si>
  <si>
    <t>Educació física</t>
  </si>
  <si>
    <t>Música</t>
  </si>
  <si>
    <t>Tecnologia</t>
  </si>
  <si>
    <t>Treball de síntesi</t>
  </si>
  <si>
    <t>LLEGENDA</t>
  </si>
  <si>
    <t>Llengua anglesa</t>
  </si>
  <si>
    <t>Educació visual i plàstica</t>
  </si>
  <si>
    <t>Educació per a la ciutadania</t>
  </si>
  <si>
    <t>Educació eticocívica</t>
  </si>
  <si>
    <t>Llatí</t>
  </si>
  <si>
    <t>Llengua francesa</t>
  </si>
  <si>
    <t>Física i química</t>
  </si>
  <si>
    <t>Biologia i geolgia</t>
  </si>
  <si>
    <t>Informàtica</t>
  </si>
  <si>
    <t>Fiolosofia</t>
  </si>
  <si>
    <t>Dibuix tècnic</t>
  </si>
  <si>
    <t>Tecnologia industrial</t>
  </si>
  <si>
    <t>Química</t>
  </si>
  <si>
    <t>Física</t>
  </si>
  <si>
    <t>Ciències de la Terra i medi ambient</t>
  </si>
  <si>
    <t>Història del món contemporani</t>
  </si>
  <si>
    <t>Ciències del món contemporani</t>
  </si>
  <si>
    <t>Literatura universal</t>
  </si>
  <si>
    <t>Economia de l'empresa</t>
  </si>
  <si>
    <t>Matemàtiques aplicades a les ciències socials</t>
  </si>
  <si>
    <t>Economia</t>
  </si>
  <si>
    <t>Psicologia</t>
  </si>
  <si>
    <t>Anàlisi musical</t>
  </si>
  <si>
    <t>Arts escèniques</t>
  </si>
  <si>
    <t>Llenguatge i pràctica musical</t>
  </si>
  <si>
    <t>Història de la música i la dansa</t>
  </si>
  <si>
    <t>Història de la filosofia</t>
  </si>
  <si>
    <t>Història</t>
  </si>
  <si>
    <t>Geografia</t>
  </si>
  <si>
    <t>Treball de recerca</t>
  </si>
  <si>
    <t>curs</t>
  </si>
  <si>
    <t>músic</t>
  </si>
  <si>
    <t>no-músic</t>
  </si>
  <si>
    <t>sexe</t>
  </si>
  <si>
    <t>f. musical</t>
  </si>
  <si>
    <t>femení</t>
  </si>
  <si>
    <t>masculí</t>
  </si>
  <si>
    <t>mitjana</t>
  </si>
  <si>
    <t>desviació</t>
  </si>
  <si>
    <t>n</t>
  </si>
  <si>
    <t>Camp humanístic</t>
  </si>
  <si>
    <t>Camp científic</t>
  </si>
  <si>
    <t>CIE</t>
  </si>
  <si>
    <t>HUM</t>
  </si>
  <si>
    <t>LLE</t>
  </si>
  <si>
    <t>Llengües</t>
  </si>
  <si>
    <t>CAB</t>
  </si>
  <si>
    <t>Ciències abstractes</t>
  </si>
  <si>
    <t>CAP</t>
  </si>
  <si>
    <t>Ciències aplicades</t>
  </si>
  <si>
    <t>Projecte de recerca</t>
  </si>
  <si>
    <t>REL</t>
  </si>
  <si>
    <t>Religió catòlica</t>
  </si>
  <si>
    <t>ES</t>
  </si>
  <si>
    <t>Educació per a la salut</t>
  </si>
  <si>
    <t>EE</t>
  </si>
  <si>
    <t>Millorem el català</t>
  </si>
  <si>
    <t>NC</t>
  </si>
  <si>
    <t>Nostra cultura</t>
  </si>
  <si>
    <t>MCAT</t>
  </si>
  <si>
    <t>EF</t>
  </si>
  <si>
    <t>FIQ</t>
  </si>
  <si>
    <t>C</t>
  </si>
  <si>
    <t>MCS</t>
  </si>
  <si>
    <t>12 anys</t>
  </si>
  <si>
    <t>13 anys</t>
  </si>
  <si>
    <t>14 anys</t>
  </si>
  <si>
    <t>15 anys</t>
  </si>
  <si>
    <t>16 anys</t>
  </si>
  <si>
    <t>17 anys</t>
  </si>
  <si>
    <t>12 - 15 anys</t>
  </si>
  <si>
    <t>12 - 17 anys</t>
  </si>
  <si>
    <t>Edat (anys)</t>
  </si>
  <si>
    <t>TOTAL</t>
  </si>
  <si>
    <t>total</t>
  </si>
  <si>
    <t>ALUMNES</t>
  </si>
  <si>
    <t>Percentatge</t>
  </si>
  <si>
    <t>JPE</t>
  </si>
  <si>
    <t>Jocs populars esportius</t>
  </si>
  <si>
    <t>SE</t>
  </si>
  <si>
    <t>Spotlight on english culture</t>
  </si>
  <si>
    <t>AWD</t>
  </si>
  <si>
    <t>AWO</t>
  </si>
  <si>
    <t>Around the world in 80 days</t>
  </si>
  <si>
    <t>CC</t>
  </si>
  <si>
    <t>Cultura clàssica</t>
  </si>
  <si>
    <t>DLAB</t>
  </si>
  <si>
    <t>Descobrim el laboratori</t>
  </si>
  <si>
    <t>MMAT</t>
  </si>
  <si>
    <t>Millorem les matemàtiques</t>
  </si>
  <si>
    <t>WEB</t>
  </si>
  <si>
    <t>Pàgines web</t>
  </si>
  <si>
    <t>Religió</t>
  </si>
  <si>
    <t>PMAT</t>
  </si>
  <si>
    <t>Perfeccionem les matemàtiques</t>
  </si>
  <si>
    <t>GRE</t>
  </si>
  <si>
    <t>Grec</t>
  </si>
  <si>
    <t>CAU</t>
  </si>
  <si>
    <t>Cultura audiovisual</t>
  </si>
  <si>
    <t>HA</t>
  </si>
  <si>
    <t>Història de l'art</t>
  </si>
  <si>
    <t>LCAS</t>
  </si>
  <si>
    <t>LCAT</t>
  </si>
  <si>
    <t>Literatura catalana</t>
  </si>
  <si>
    <t>Literatura castellana</t>
  </si>
  <si>
    <t>Biologia</t>
  </si>
  <si>
    <t>English everywhere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</si>
</sst>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20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6565"/>
        <bgColor indexed="64"/>
      </patternFill>
    </fill>
    <fill>
      <patternFill patternType="solid">
        <fgColor rgb="FF4FB4FF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5D5D"/>
        <bgColor indexed="64"/>
      </patternFill>
    </fill>
    <fill>
      <patternFill patternType="solid">
        <fgColor rgb="FF57B7FF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66CC"/>
        <bgColor indexed="64"/>
      </patternFill>
    </fill>
    <fill>
      <patternFill patternType="solid">
        <fgColor rgb="FFFF5B5B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theme="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indexed="64"/>
      </right>
      <top/>
      <bottom style="medium">
        <color theme="0"/>
      </bottom>
      <diagonal/>
    </border>
    <border>
      <left/>
      <right style="thin">
        <color indexed="64"/>
      </right>
      <top style="medium">
        <color theme="0"/>
      </top>
      <bottom/>
      <diagonal/>
    </border>
    <border>
      <left style="thin">
        <color indexed="64"/>
      </left>
      <right style="thin">
        <color indexed="64"/>
      </right>
      <top style="medium">
        <color theme="0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theme="0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theme="0"/>
      </left>
      <right style="medium">
        <color theme="0"/>
      </right>
      <top/>
      <bottom style="medium">
        <color indexed="64"/>
      </bottom>
      <diagonal/>
    </border>
    <border>
      <left style="medium">
        <color indexed="64"/>
      </left>
      <right style="medium">
        <color theme="0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4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8" xfId="0" applyBorder="1"/>
    <xf numFmtId="0" fontId="0" fillId="0" borderId="0" xfId="0" applyBorder="1"/>
    <xf numFmtId="0" fontId="0" fillId="0" borderId="9" xfId="0" applyBorder="1"/>
    <xf numFmtId="0" fontId="0" fillId="0" borderId="0" xfId="0" applyFill="1"/>
    <xf numFmtId="0" fontId="0" fillId="0" borderId="0" xfId="0" applyFill="1" applyBorder="1"/>
    <xf numFmtId="0" fontId="0" fillId="0" borderId="1" xfId="0" applyBorder="1"/>
    <xf numFmtId="0" fontId="0" fillId="2" borderId="0" xfId="0" applyFill="1" applyBorder="1"/>
    <xf numFmtId="0" fontId="0" fillId="0" borderId="11" xfId="0" applyBorder="1"/>
    <xf numFmtId="0" fontId="1" fillId="7" borderId="2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/>
    </xf>
    <xf numFmtId="0" fontId="1" fillId="7" borderId="0" xfId="0" applyFont="1" applyFill="1" applyAlignment="1">
      <alignment horizontal="center"/>
    </xf>
    <xf numFmtId="0" fontId="1" fillId="7" borderId="15" xfId="0" applyFont="1" applyFill="1" applyBorder="1" applyAlignment="1">
      <alignment horizontal="center"/>
    </xf>
    <xf numFmtId="0" fontId="0" fillId="0" borderId="16" xfId="0" applyBorder="1"/>
    <xf numFmtId="0" fontId="1" fillId="7" borderId="8" xfId="0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3" fillId="0" borderId="18" xfId="0" applyFont="1" applyBorder="1"/>
    <xf numFmtId="0" fontId="0" fillId="3" borderId="4" xfId="0" applyFill="1" applyBorder="1"/>
    <xf numFmtId="0" fontId="0" fillId="4" borderId="4" xfId="0" applyFill="1" applyBorder="1"/>
    <xf numFmtId="0" fontId="0" fillId="5" borderId="4" xfId="0" applyFill="1" applyBorder="1"/>
    <xf numFmtId="0" fontId="0" fillId="6" borderId="4" xfId="0" applyFill="1" applyBorder="1"/>
    <xf numFmtId="0" fontId="0" fillId="0" borderId="19" xfId="0" applyBorder="1"/>
    <xf numFmtId="0" fontId="1" fillId="7" borderId="18" xfId="0" applyFont="1" applyFill="1" applyBorder="1" applyAlignment="1">
      <alignment horizontal="center"/>
    </xf>
    <xf numFmtId="0" fontId="1" fillId="7" borderId="10" xfId="0" applyFont="1" applyFill="1" applyBorder="1" applyAlignment="1">
      <alignment horizontal="center"/>
    </xf>
    <xf numFmtId="0" fontId="1" fillId="7" borderId="0" xfId="0" applyFont="1" applyFill="1" applyBorder="1" applyAlignment="1">
      <alignment horizontal="center"/>
    </xf>
    <xf numFmtId="0" fontId="0" fillId="0" borderId="0" xfId="0" applyFont="1"/>
    <xf numFmtId="0" fontId="3" fillId="0" borderId="5" xfId="0" applyFont="1" applyBorder="1"/>
    <xf numFmtId="0" fontId="0" fillId="0" borderId="1" xfId="0" applyFont="1" applyBorder="1"/>
    <xf numFmtId="0" fontId="0" fillId="0" borderId="0" xfId="0" applyFont="1" applyBorder="1"/>
    <xf numFmtId="0" fontId="0" fillId="0" borderId="8" xfId="0" applyFont="1" applyBorder="1"/>
    <xf numFmtId="0" fontId="0" fillId="0" borderId="3" xfId="0" applyFont="1" applyBorder="1"/>
    <xf numFmtId="0" fontId="0" fillId="2" borderId="0" xfId="0" applyFont="1" applyFill="1" applyBorder="1"/>
    <xf numFmtId="0" fontId="0" fillId="0" borderId="4" xfId="0" applyFont="1" applyBorder="1"/>
    <xf numFmtId="0" fontId="0" fillId="0" borderId="5" xfId="0" applyFont="1" applyBorder="1"/>
    <xf numFmtId="0" fontId="0" fillId="3" borderId="4" xfId="0" applyFont="1" applyFill="1" applyBorder="1"/>
    <xf numFmtId="0" fontId="0" fillId="4" borderId="4" xfId="0" applyFont="1" applyFill="1" applyBorder="1"/>
    <xf numFmtId="0" fontId="0" fillId="5" borderId="4" xfId="0" applyFont="1" applyFill="1" applyBorder="1"/>
    <xf numFmtId="0" fontId="0" fillId="6" borderId="4" xfId="0" applyFont="1" applyFill="1" applyBorder="1"/>
    <xf numFmtId="0" fontId="0" fillId="2" borderId="4" xfId="0" applyFont="1" applyFill="1" applyBorder="1"/>
    <xf numFmtId="0" fontId="0" fillId="0" borderId="9" xfId="0" applyFont="1" applyBorder="1"/>
    <xf numFmtId="0" fontId="0" fillId="0" borderId="7" xfId="0" applyFont="1" applyBorder="1"/>
    <xf numFmtId="0" fontId="0" fillId="0" borderId="12" xfId="0" applyFont="1" applyBorder="1"/>
    <xf numFmtId="0" fontId="0" fillId="0" borderId="0" xfId="0" applyFont="1" applyFill="1" applyBorder="1"/>
    <xf numFmtId="0" fontId="0" fillId="0" borderId="12" xfId="0" applyFont="1" applyFill="1" applyBorder="1"/>
    <xf numFmtId="0" fontId="0" fillId="0" borderId="16" xfId="0" applyFont="1" applyFill="1" applyBorder="1"/>
    <xf numFmtId="0" fontId="0" fillId="0" borderId="1" xfId="0" applyFont="1" applyFill="1" applyBorder="1"/>
    <xf numFmtId="0" fontId="0" fillId="0" borderId="0" xfId="0" applyFont="1" applyFill="1"/>
    <xf numFmtId="0" fontId="0" fillId="0" borderId="19" xfId="0" applyFont="1" applyFill="1" applyBorder="1"/>
    <xf numFmtId="0" fontId="2" fillId="7" borderId="2" xfId="0" applyFont="1" applyFill="1" applyBorder="1" applyAlignment="1">
      <alignment horizontal="center"/>
    </xf>
    <xf numFmtId="1" fontId="2" fillId="7" borderId="7" xfId="0" applyNumberFormat="1" applyFont="1" applyFill="1" applyBorder="1" applyAlignment="1">
      <alignment horizontal="center"/>
    </xf>
    <xf numFmtId="1" fontId="3" fillId="0" borderId="0" xfId="0" applyNumberFormat="1" applyFont="1"/>
    <xf numFmtId="1" fontId="2" fillId="7" borderId="1" xfId="0" applyNumberFormat="1" applyFont="1" applyFill="1" applyBorder="1" applyAlignment="1">
      <alignment horizontal="center"/>
    </xf>
    <xf numFmtId="0" fontId="3" fillId="0" borderId="9" xfId="0" applyFont="1" applyBorder="1"/>
    <xf numFmtId="0" fontId="0" fillId="2" borderId="4" xfId="0" applyFill="1" applyBorder="1"/>
    <xf numFmtId="0" fontId="2" fillId="7" borderId="9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2" fillId="7" borderId="5" xfId="0" applyFont="1" applyFill="1" applyBorder="1" applyAlignment="1">
      <alignment horizontal="center"/>
    </xf>
    <xf numFmtId="0" fontId="2" fillId="7" borderId="0" xfId="0" applyFont="1" applyFill="1" applyAlignment="1">
      <alignment horizontal="center"/>
    </xf>
    <xf numFmtId="0" fontId="4" fillId="0" borderId="0" xfId="0" applyFont="1"/>
    <xf numFmtId="0" fontId="1" fillId="7" borderId="4" xfId="0" applyFont="1" applyFill="1" applyBorder="1" applyAlignment="1">
      <alignment horizontal="center"/>
    </xf>
    <xf numFmtId="0" fontId="2" fillId="7" borderId="4" xfId="0" applyFont="1" applyFill="1" applyBorder="1" applyAlignment="1">
      <alignment horizontal="center"/>
    </xf>
    <xf numFmtId="0" fontId="4" fillId="0" borderId="0" xfId="0" applyFont="1" applyBorder="1"/>
    <xf numFmtId="0" fontId="4" fillId="0" borderId="5" xfId="0" applyFont="1" applyBorder="1"/>
    <xf numFmtId="0" fontId="3" fillId="0" borderId="6" xfId="0" applyFont="1" applyFill="1" applyBorder="1"/>
    <xf numFmtId="0" fontId="2" fillId="7" borderId="6" xfId="0" applyFont="1" applyFill="1" applyBorder="1" applyAlignment="1">
      <alignment horizontal="center"/>
    </xf>
    <xf numFmtId="1" fontId="3" fillId="0" borderId="0" xfId="0" applyNumberFormat="1" applyFont="1" applyBorder="1"/>
    <xf numFmtId="1" fontId="2" fillId="7" borderId="0" xfId="0" applyNumberFormat="1" applyFont="1" applyFill="1" applyAlignment="1">
      <alignment horizontal="center"/>
    </xf>
    <xf numFmtId="0" fontId="5" fillId="0" borderId="0" xfId="0" applyFont="1" applyBorder="1"/>
    <xf numFmtId="0" fontId="5" fillId="0" borderId="0" xfId="0" applyFont="1"/>
    <xf numFmtId="0" fontId="5" fillId="0" borderId="12" xfId="0" applyFont="1" applyBorder="1"/>
    <xf numFmtId="0" fontId="5" fillId="0" borderId="0" xfId="0" applyFont="1" applyFill="1" applyBorder="1"/>
    <xf numFmtId="1" fontId="2" fillId="7" borderId="0" xfId="0" applyNumberFormat="1" applyFont="1" applyFill="1" applyBorder="1" applyAlignment="1">
      <alignment horizontal="center"/>
    </xf>
    <xf numFmtId="0" fontId="6" fillId="0" borderId="0" xfId="0" applyFont="1"/>
    <xf numFmtId="1" fontId="7" fillId="0" borderId="0" xfId="0" applyNumberFormat="1" applyFont="1"/>
    <xf numFmtId="0" fontId="2" fillId="7" borderId="22" xfId="0" applyFont="1" applyFill="1" applyBorder="1" applyAlignment="1">
      <alignment horizontal="center" vertical="center"/>
    </xf>
    <xf numFmtId="0" fontId="2" fillId="7" borderId="25" xfId="0" applyFont="1" applyFill="1" applyBorder="1" applyAlignment="1">
      <alignment horizontal="center" vertical="center"/>
    </xf>
    <xf numFmtId="0" fontId="2" fillId="7" borderId="31" xfId="0" applyFont="1" applyFill="1" applyBorder="1" applyAlignment="1">
      <alignment horizontal="center" vertical="center"/>
    </xf>
    <xf numFmtId="0" fontId="2" fillId="7" borderId="32" xfId="0" applyFont="1" applyFill="1" applyBorder="1" applyAlignment="1">
      <alignment horizontal="center" vertical="center"/>
    </xf>
    <xf numFmtId="2" fontId="2" fillId="14" borderId="0" xfId="0" applyNumberFormat="1" applyFont="1" applyFill="1" applyAlignment="1">
      <alignment horizontal="center" vertical="center"/>
    </xf>
    <xf numFmtId="2" fontId="2" fillId="14" borderId="38" xfId="0" applyNumberFormat="1" applyFont="1" applyFill="1" applyBorder="1" applyAlignment="1">
      <alignment horizontal="center" vertical="center"/>
    </xf>
    <xf numFmtId="2" fontId="2" fillId="14" borderId="44" xfId="0" applyNumberFormat="1" applyFont="1" applyFill="1" applyBorder="1" applyAlignment="1">
      <alignment horizontal="center" vertical="center"/>
    </xf>
    <xf numFmtId="1" fontId="2" fillId="14" borderId="44" xfId="0" applyNumberFormat="1" applyFont="1" applyFill="1" applyBorder="1" applyAlignment="1">
      <alignment horizontal="center" vertical="center"/>
    </xf>
    <xf numFmtId="1" fontId="2" fillId="14" borderId="45" xfId="0" applyNumberFormat="1" applyFont="1" applyFill="1" applyBorder="1" applyAlignment="1">
      <alignment horizontal="center" vertical="center"/>
    </xf>
    <xf numFmtId="0" fontId="0" fillId="18" borderId="0" xfId="0" applyFont="1" applyFill="1" applyBorder="1"/>
    <xf numFmtId="1" fontId="3" fillId="18" borderId="5" xfId="0" applyNumberFormat="1" applyFont="1" applyFill="1" applyBorder="1"/>
    <xf numFmtId="1" fontId="3" fillId="18" borderId="0" xfId="0" applyNumberFormat="1" applyFont="1" applyFill="1" applyBorder="1"/>
    <xf numFmtId="1" fontId="0" fillId="18" borderId="0" xfId="0" applyNumberFormat="1" applyFont="1" applyFill="1" applyBorder="1"/>
    <xf numFmtId="0" fontId="0" fillId="3" borderId="0" xfId="0" applyFont="1" applyFill="1" applyBorder="1"/>
    <xf numFmtId="0" fontId="0" fillId="4" borderId="0" xfId="0" applyFont="1" applyFill="1" applyBorder="1"/>
    <xf numFmtId="0" fontId="0" fillId="5" borderId="0" xfId="0" applyFont="1" applyFill="1" applyBorder="1"/>
    <xf numFmtId="0" fontId="0" fillId="6" borderId="0" xfId="0" applyFont="1" applyFill="1" applyBorder="1"/>
    <xf numFmtId="1" fontId="0" fillId="18" borderId="12" xfId="0" applyNumberFormat="1" applyFont="1" applyFill="1" applyBorder="1"/>
    <xf numFmtId="1" fontId="3" fillId="18" borderId="12" xfId="0" applyNumberFormat="1" applyFont="1" applyFill="1" applyBorder="1"/>
    <xf numFmtId="1" fontId="0" fillId="18" borderId="0" xfId="0" applyNumberFormat="1" applyFill="1" applyBorder="1"/>
    <xf numFmtId="1" fontId="3" fillId="18" borderId="26" xfId="0" applyNumberFormat="1" applyFont="1" applyFill="1" applyBorder="1"/>
    <xf numFmtId="1" fontId="3" fillId="18" borderId="0" xfId="0" applyNumberFormat="1" applyFont="1" applyFill="1"/>
    <xf numFmtId="1" fontId="0" fillId="18" borderId="0" xfId="0" applyNumberFormat="1" applyFont="1" applyFill="1"/>
    <xf numFmtId="1" fontId="2" fillId="7" borderId="51" xfId="0" applyNumberFormat="1" applyFont="1" applyFill="1" applyBorder="1" applyAlignment="1">
      <alignment horizontal="center"/>
    </xf>
    <xf numFmtId="0" fontId="0" fillId="0" borderId="43" xfId="0" applyFont="1" applyBorder="1"/>
    <xf numFmtId="0" fontId="0" fillId="0" borderId="0" xfId="0" applyFont="1" applyAlignment="1">
      <alignment horizontal="right"/>
    </xf>
    <xf numFmtId="0" fontId="0" fillId="0" borderId="0" xfId="0" applyFont="1" applyFill="1" applyBorder="1" applyAlignment="1">
      <alignment horizontal="right"/>
    </xf>
    <xf numFmtId="0" fontId="5" fillId="0" borderId="11" xfId="0" applyFont="1" applyBorder="1"/>
    <xf numFmtId="0" fontId="0" fillId="10" borderId="4" xfId="0" applyFont="1" applyFill="1" applyBorder="1" applyAlignment="1">
      <alignment horizontal="right"/>
    </xf>
    <xf numFmtId="1" fontId="7" fillId="18" borderId="0" xfId="0" applyNumberFormat="1" applyFont="1" applyFill="1"/>
    <xf numFmtId="1" fontId="7" fillId="18" borderId="20" xfId="0" applyNumberFormat="1" applyFont="1" applyFill="1" applyBorder="1"/>
    <xf numFmtId="1" fontId="5" fillId="18" borderId="0" xfId="0" applyNumberFormat="1" applyFont="1" applyFill="1"/>
    <xf numFmtId="1" fontId="7" fillId="18" borderId="12" xfId="0" applyNumberFormat="1" applyFont="1" applyFill="1" applyBorder="1"/>
    <xf numFmtId="1" fontId="7" fillId="18" borderId="0" xfId="0" applyNumberFormat="1" applyFont="1" applyFill="1" applyBorder="1"/>
    <xf numFmtId="0" fontId="1" fillId="7" borderId="3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3" fillId="0" borderId="40" xfId="0" applyNumberFormat="1" applyFont="1" applyBorder="1" applyAlignment="1">
      <alignment horizontal="center" vertical="center"/>
    </xf>
    <xf numFmtId="1" fontId="3" fillId="0" borderId="26" xfId="0" applyNumberFormat="1" applyFont="1" applyBorder="1" applyAlignment="1">
      <alignment horizontal="center" vertical="center"/>
    </xf>
    <xf numFmtId="1" fontId="3" fillId="0" borderId="34" xfId="0" applyNumberFormat="1" applyFont="1" applyBorder="1" applyAlignment="1">
      <alignment horizontal="center" vertical="center"/>
    </xf>
    <xf numFmtId="1" fontId="3" fillId="0" borderId="35" xfId="0" applyNumberFormat="1" applyFont="1" applyBorder="1" applyAlignment="1">
      <alignment horizontal="center" vertical="center"/>
    </xf>
    <xf numFmtId="1" fontId="3" fillId="0" borderId="29" xfId="0" applyNumberFormat="1" applyFont="1" applyBorder="1" applyAlignment="1">
      <alignment horizontal="center" vertical="center"/>
    </xf>
    <xf numFmtId="2" fontId="5" fillId="0" borderId="5" xfId="0" applyNumberFormat="1" applyFont="1" applyBorder="1" applyAlignment="1">
      <alignment horizontal="center" vertical="center"/>
    </xf>
    <xf numFmtId="2" fontId="5" fillId="0" borderId="11" xfId="0" applyNumberFormat="1" applyFont="1" applyBorder="1" applyAlignment="1">
      <alignment horizontal="center" vertical="center"/>
    </xf>
    <xf numFmtId="1" fontId="5" fillId="0" borderId="28" xfId="0" applyNumberFormat="1" applyFont="1" applyBorder="1" applyAlignment="1">
      <alignment horizontal="center" vertical="center"/>
    </xf>
    <xf numFmtId="2" fontId="7" fillId="0" borderId="5" xfId="0" applyNumberFormat="1" applyFont="1" applyBorder="1" applyAlignment="1">
      <alignment horizontal="center" vertical="center"/>
    </xf>
    <xf numFmtId="2" fontId="5" fillId="0" borderId="7" xfId="0" applyNumberFormat="1" applyFont="1" applyBorder="1" applyAlignment="1">
      <alignment horizontal="center" vertical="center"/>
    </xf>
    <xf numFmtId="2" fontId="5" fillId="0" borderId="19" xfId="0" applyNumberFormat="1" applyFont="1" applyBorder="1" applyAlignment="1">
      <alignment horizontal="center" vertical="center"/>
    </xf>
    <xf numFmtId="1" fontId="5" fillId="0" borderId="27" xfId="0" applyNumberFormat="1" applyFont="1" applyBorder="1" applyAlignment="1">
      <alignment horizontal="center" vertical="center"/>
    </xf>
    <xf numFmtId="2" fontId="7" fillId="0" borderId="7" xfId="0" applyNumberFormat="1" applyFont="1" applyBorder="1" applyAlignment="1">
      <alignment horizontal="center" vertical="center"/>
    </xf>
    <xf numFmtId="2" fontId="5" fillId="0" borderId="20" xfId="0" applyNumberFormat="1" applyFont="1" applyBorder="1" applyAlignment="1">
      <alignment horizontal="center" vertical="center"/>
    </xf>
    <xf numFmtId="2" fontId="5" fillId="0" borderId="14" xfId="0" applyNumberFormat="1" applyFont="1" applyBorder="1" applyAlignment="1">
      <alignment horizontal="center" vertical="center"/>
    </xf>
    <xf numFmtId="1" fontId="5" fillId="0" borderId="49" xfId="0" applyNumberFormat="1" applyFont="1" applyBorder="1" applyAlignment="1">
      <alignment horizontal="center" vertical="center"/>
    </xf>
    <xf numFmtId="2" fontId="7" fillId="0" borderId="20" xfId="0" applyNumberFormat="1" applyFont="1" applyBorder="1" applyAlignment="1">
      <alignment horizontal="center" vertical="center"/>
    </xf>
    <xf numFmtId="2" fontId="5" fillId="0" borderId="17" xfId="0" applyNumberFormat="1" applyFont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1" fontId="5" fillId="0" borderId="48" xfId="0" applyNumberFormat="1" applyFont="1" applyBorder="1" applyAlignment="1">
      <alignment horizontal="center" vertical="center"/>
    </xf>
    <xf numFmtId="2" fontId="7" fillId="0" borderId="17" xfId="0" applyNumberFormat="1" applyFont="1" applyBorder="1" applyAlignment="1">
      <alignment horizontal="center" vertical="center"/>
    </xf>
    <xf numFmtId="2" fontId="8" fillId="0" borderId="39" xfId="0" applyNumberFormat="1" applyFont="1" applyBorder="1" applyAlignment="1">
      <alignment horizontal="center" vertical="center"/>
    </xf>
    <xf numFmtId="1" fontId="8" fillId="0" borderId="39" xfId="0" applyNumberFormat="1" applyFont="1" applyBorder="1" applyAlignment="1">
      <alignment horizontal="center" vertical="center"/>
    </xf>
    <xf numFmtId="1" fontId="8" fillId="0" borderId="25" xfId="0" applyNumberFormat="1" applyFont="1" applyBorder="1" applyAlignment="1">
      <alignment horizontal="center" vertical="center"/>
    </xf>
    <xf numFmtId="0" fontId="2" fillId="7" borderId="33" xfId="0" applyFont="1" applyFill="1" applyBorder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/>
    </xf>
    <xf numFmtId="2" fontId="5" fillId="0" borderId="21" xfId="0" applyNumberFormat="1" applyFont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 vertical="center"/>
    </xf>
    <xf numFmtId="1" fontId="3" fillId="0" borderId="8" xfId="0" applyNumberFormat="1" applyFont="1" applyBorder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1" fontId="0" fillId="0" borderId="0" xfId="0" applyNumberFormat="1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center" vertical="center"/>
    </xf>
    <xf numFmtId="1" fontId="3" fillId="0" borderId="25" xfId="0" applyNumberFormat="1" applyFont="1" applyBorder="1" applyAlignment="1">
      <alignment horizontal="center" vertical="center"/>
    </xf>
    <xf numFmtId="0" fontId="0" fillId="15" borderId="25" xfId="0" applyFont="1" applyFill="1" applyBorder="1" applyAlignment="1">
      <alignment horizontal="center" vertical="center"/>
    </xf>
    <xf numFmtId="0" fontId="0" fillId="16" borderId="9" xfId="0" applyFont="1" applyFill="1" applyBorder="1" applyAlignment="1">
      <alignment horizontal="center" vertical="center"/>
    </xf>
    <xf numFmtId="0" fontId="0" fillId="17" borderId="0" xfId="0" applyFont="1" applyFill="1" applyBorder="1" applyAlignment="1">
      <alignment horizontal="center" vertical="center"/>
    </xf>
    <xf numFmtId="0" fontId="0" fillId="13" borderId="12" xfId="0" applyFont="1" applyFill="1" applyBorder="1" applyAlignment="1">
      <alignment horizontal="center" vertical="center"/>
    </xf>
    <xf numFmtId="0" fontId="0" fillId="15" borderId="0" xfId="0" applyFont="1" applyFill="1" applyBorder="1" applyAlignment="1">
      <alignment horizontal="center" vertical="center"/>
    </xf>
    <xf numFmtId="1" fontId="0" fillId="0" borderId="9" xfId="0" applyNumberFormat="1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1" fontId="0" fillId="0" borderId="0" xfId="0" applyNumberFormat="1" applyFont="1" applyAlignment="1">
      <alignment horizontal="center" vertical="center"/>
    </xf>
    <xf numFmtId="0" fontId="0" fillId="15" borderId="40" xfId="0" applyFont="1" applyFill="1" applyBorder="1" applyAlignment="1">
      <alignment horizontal="center" vertical="center"/>
    </xf>
    <xf numFmtId="0" fontId="0" fillId="16" borderId="35" xfId="0" applyFont="1" applyFill="1" applyBorder="1" applyAlignment="1">
      <alignment horizontal="center" vertical="center"/>
    </xf>
    <xf numFmtId="0" fontId="0" fillId="17" borderId="26" xfId="0" applyFont="1" applyFill="1" applyBorder="1" applyAlignment="1">
      <alignment horizontal="center" vertical="center"/>
    </xf>
    <xf numFmtId="0" fontId="0" fillId="13" borderId="29" xfId="0" applyFont="1" applyFill="1" applyBorder="1" applyAlignment="1">
      <alignment horizontal="center" vertical="center"/>
    </xf>
    <xf numFmtId="0" fontId="0" fillId="15" borderId="26" xfId="0" applyFont="1" applyFill="1" applyBorder="1" applyAlignment="1">
      <alignment horizontal="center" vertical="center"/>
    </xf>
    <xf numFmtId="0" fontId="0" fillId="13" borderId="12" xfId="0" applyFont="1" applyFill="1" applyBorder="1" applyAlignment="1">
      <alignment horizontal="center" vertical="center"/>
    </xf>
    <xf numFmtId="1" fontId="0" fillId="0" borderId="12" xfId="0" applyNumberFormat="1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2" fillId="7" borderId="0" xfId="0" applyFont="1" applyFill="1" applyBorder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0" fontId="0" fillId="2" borderId="9" xfId="0" applyFont="1" applyFill="1" applyBorder="1"/>
    <xf numFmtId="0" fontId="0" fillId="2" borderId="12" xfId="0" applyFont="1" applyFill="1" applyBorder="1"/>
    <xf numFmtId="1" fontId="0" fillId="0" borderId="8" xfId="0" applyNumberFormat="1" applyFont="1" applyBorder="1" applyAlignment="1">
      <alignment horizontal="center" vertical="center"/>
    </xf>
    <xf numFmtId="0" fontId="0" fillId="2" borderId="8" xfId="0" applyFont="1" applyFill="1" applyBorder="1"/>
    <xf numFmtId="1" fontId="5" fillId="18" borderId="12" xfId="0" applyNumberFormat="1" applyFont="1" applyFill="1" applyBorder="1"/>
    <xf numFmtId="2" fontId="5" fillId="0" borderId="10" xfId="0" applyNumberFormat="1" applyFont="1" applyBorder="1" applyAlignment="1">
      <alignment horizontal="center" vertical="center"/>
    </xf>
    <xf numFmtId="1" fontId="5" fillId="0" borderId="55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1" fontId="0" fillId="0" borderId="22" xfId="0" applyNumberFormat="1" applyFont="1" applyBorder="1" applyAlignment="1">
      <alignment horizontal="center" vertical="center"/>
    </xf>
    <xf numFmtId="0" fontId="2" fillId="7" borderId="0" xfId="0" applyFont="1" applyFill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2" fontId="0" fillId="0" borderId="56" xfId="0" applyNumberFormat="1" applyFont="1" applyBorder="1" applyAlignment="1">
      <alignment horizontal="center" vertical="center"/>
    </xf>
    <xf numFmtId="0" fontId="0" fillId="15" borderId="6" xfId="0" applyFont="1" applyFill="1" applyBorder="1" applyAlignment="1">
      <alignment horizontal="center" vertical="center"/>
    </xf>
    <xf numFmtId="0" fontId="0" fillId="17" borderId="9" xfId="0" applyFont="1" applyFill="1" applyBorder="1" applyAlignment="1">
      <alignment horizontal="center" vertical="center"/>
    </xf>
    <xf numFmtId="0" fontId="0" fillId="13" borderId="9" xfId="0" applyFont="1" applyFill="1" applyBorder="1" applyAlignment="1">
      <alignment horizontal="center" vertical="center"/>
    </xf>
    <xf numFmtId="1" fontId="0" fillId="0" borderId="25" xfId="0" applyNumberFormat="1" applyFont="1" applyBorder="1" applyAlignment="1">
      <alignment horizontal="center" vertical="center"/>
    </xf>
    <xf numFmtId="0" fontId="7" fillId="20" borderId="7" xfId="0" applyFont="1" applyFill="1" applyBorder="1" applyAlignment="1">
      <alignment horizontal="center" vertical="center"/>
    </xf>
    <xf numFmtId="0" fontId="7" fillId="20" borderId="9" xfId="0" applyFont="1" applyFill="1" applyBorder="1" applyAlignment="1">
      <alignment horizontal="center" vertical="center"/>
    </xf>
    <xf numFmtId="1" fontId="0" fillId="0" borderId="57" xfId="0" applyNumberFormat="1" applyFont="1" applyBorder="1" applyAlignment="1">
      <alignment horizontal="center" vertical="center"/>
    </xf>
    <xf numFmtId="1" fontId="0" fillId="2" borderId="5" xfId="0" applyNumberFormat="1" applyFont="1" applyFill="1" applyBorder="1" applyAlignment="1">
      <alignment horizontal="center" vertical="center"/>
    </xf>
    <xf numFmtId="1" fontId="0" fillId="2" borderId="3" xfId="0" applyNumberFormat="1" applyFont="1" applyFill="1" applyBorder="1" applyAlignment="1">
      <alignment horizontal="center" vertical="center"/>
    </xf>
    <xf numFmtId="1" fontId="3" fillId="21" borderId="0" xfId="0" applyNumberFormat="1" applyFont="1" applyFill="1" applyAlignment="1">
      <alignment horizontal="center" vertical="center"/>
    </xf>
    <xf numFmtId="1" fontId="0" fillId="0" borderId="43" xfId="0" applyNumberFormat="1" applyFont="1" applyBorder="1" applyAlignment="1">
      <alignment horizontal="center" vertical="center"/>
    </xf>
    <xf numFmtId="1" fontId="0" fillId="0" borderId="30" xfId="0" applyNumberFormat="1" applyFont="1" applyBorder="1" applyAlignment="1">
      <alignment horizontal="center" vertical="center"/>
    </xf>
    <xf numFmtId="1" fontId="2" fillId="19" borderId="56" xfId="0" applyNumberFormat="1" applyFont="1" applyFill="1" applyBorder="1" applyAlignment="1">
      <alignment horizontal="center" vertical="center"/>
    </xf>
    <xf numFmtId="1" fontId="2" fillId="7" borderId="23" xfId="0" applyNumberFormat="1" applyFont="1" applyFill="1" applyBorder="1" applyAlignment="1">
      <alignment horizontal="center" vertical="center"/>
    </xf>
    <xf numFmtId="2" fontId="3" fillId="0" borderId="23" xfId="0" applyNumberFormat="1" applyFont="1" applyBorder="1" applyAlignment="1">
      <alignment horizontal="center" vertical="center"/>
    </xf>
    <xf numFmtId="2" fontId="3" fillId="0" borderId="24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right"/>
    </xf>
    <xf numFmtId="0" fontId="0" fillId="0" borderId="4" xfId="0" applyFont="1" applyFill="1" applyBorder="1"/>
    <xf numFmtId="0" fontId="0" fillId="0" borderId="4" xfId="0" applyFill="1" applyBorder="1"/>
    <xf numFmtId="1" fontId="7" fillId="18" borderId="5" xfId="0" applyNumberFormat="1" applyFont="1" applyFill="1" applyBorder="1"/>
    <xf numFmtId="0" fontId="0" fillId="13" borderId="10" xfId="0" applyFont="1" applyFill="1" applyBorder="1"/>
    <xf numFmtId="0" fontId="0" fillId="17" borderId="11" xfId="0" applyFont="1" applyFill="1" applyBorder="1"/>
    <xf numFmtId="0" fontId="0" fillId="13" borderId="11" xfId="0" applyFont="1" applyFill="1" applyBorder="1"/>
    <xf numFmtId="0" fontId="0" fillId="17" borderId="14" xfId="0" applyFont="1" applyFill="1" applyBorder="1"/>
    <xf numFmtId="0" fontId="0" fillId="0" borderId="12" xfId="0" applyFont="1" applyBorder="1" applyAlignment="1">
      <alignment horizontal="right"/>
    </xf>
    <xf numFmtId="0" fontId="0" fillId="18" borderId="12" xfId="0" applyFont="1" applyFill="1" applyBorder="1"/>
    <xf numFmtId="1" fontId="3" fillId="18" borderId="29" xfId="0" applyNumberFormat="1" applyFont="1" applyFill="1" applyBorder="1"/>
    <xf numFmtId="0" fontId="0" fillId="16" borderId="11" xfId="0" applyFont="1" applyFill="1" applyBorder="1"/>
    <xf numFmtId="0" fontId="0" fillId="15" borderId="11" xfId="0" applyFont="1" applyFill="1" applyBorder="1"/>
    <xf numFmtId="0" fontId="0" fillId="0" borderId="8" xfId="0" applyFont="1" applyBorder="1" applyAlignment="1">
      <alignment horizontal="right"/>
    </xf>
    <xf numFmtId="0" fontId="0" fillId="17" borderId="11" xfId="0" applyFill="1" applyBorder="1"/>
    <xf numFmtId="0" fontId="0" fillId="13" borderId="11" xfId="0" applyFill="1" applyBorder="1"/>
    <xf numFmtId="0" fontId="0" fillId="13" borderId="14" xfId="0" applyFill="1" applyBorder="1"/>
    <xf numFmtId="0" fontId="0" fillId="0" borderId="13" xfId="0" applyBorder="1"/>
    <xf numFmtId="0" fontId="0" fillId="0" borderId="12" xfId="0" applyBorder="1"/>
    <xf numFmtId="0" fontId="0" fillId="0" borderId="12" xfId="0" applyFill="1" applyBorder="1"/>
    <xf numFmtId="1" fontId="0" fillId="18" borderId="12" xfId="0" applyNumberFormat="1" applyFill="1" applyBorder="1"/>
    <xf numFmtId="1" fontId="3" fillId="18" borderId="20" xfId="0" applyNumberFormat="1" applyFont="1" applyFill="1" applyBorder="1"/>
    <xf numFmtId="0" fontId="0" fillId="17" borderId="14" xfId="0" applyFill="1" applyBorder="1"/>
    <xf numFmtId="0" fontId="0" fillId="15" borderId="11" xfId="0" applyFill="1" applyBorder="1"/>
    <xf numFmtId="0" fontId="0" fillId="16" borderId="11" xfId="0" applyFill="1" applyBorder="1"/>
    <xf numFmtId="0" fontId="0" fillId="16" borderId="19" xfId="0" applyFill="1" applyBorder="1"/>
    <xf numFmtId="0" fontId="0" fillId="0" borderId="9" xfId="0" applyFill="1" applyBorder="1"/>
    <xf numFmtId="0" fontId="0" fillId="13" borderId="10" xfId="0" applyFill="1" applyBorder="1"/>
    <xf numFmtId="0" fontId="0" fillId="0" borderId="13" xfId="0" applyFill="1" applyBorder="1"/>
    <xf numFmtId="0" fontId="0" fillId="15" borderId="14" xfId="0" applyFill="1" applyBorder="1"/>
    <xf numFmtId="0" fontId="0" fillId="17" borderId="10" xfId="0" applyFill="1" applyBorder="1"/>
    <xf numFmtId="0" fontId="9" fillId="0" borderId="0" xfId="0" applyFont="1"/>
    <xf numFmtId="0" fontId="0" fillId="4" borderId="9" xfId="0" applyFont="1" applyFill="1" applyBorder="1" applyAlignment="1">
      <alignment horizontal="center" vertical="center"/>
    </xf>
    <xf numFmtId="0" fontId="0" fillId="16" borderId="14" xfId="0" applyFill="1" applyBorder="1"/>
    <xf numFmtId="0" fontId="0" fillId="15" borderId="14" xfId="0" applyFont="1" applyFill="1" applyBorder="1"/>
    <xf numFmtId="0" fontId="5" fillId="0" borderId="12" xfId="0" applyFont="1" applyFill="1" applyBorder="1"/>
    <xf numFmtId="0" fontId="0" fillId="0" borderId="19" xfId="0" applyFont="1" applyBorder="1"/>
    <xf numFmtId="0" fontId="0" fillId="17" borderId="19" xfId="0" applyFont="1" applyFill="1" applyBorder="1"/>
    <xf numFmtId="0" fontId="0" fillId="0" borderId="6" xfId="0" applyFont="1" applyBorder="1"/>
    <xf numFmtId="0" fontId="5" fillId="0" borderId="9" xfId="0" applyFont="1" applyBorder="1"/>
    <xf numFmtId="0" fontId="0" fillId="0" borderId="52" xfId="0" applyFont="1" applyBorder="1"/>
    <xf numFmtId="0" fontId="0" fillId="0" borderId="25" xfId="0" applyFont="1" applyBorder="1"/>
    <xf numFmtId="0" fontId="5" fillId="0" borderId="25" xfId="0" applyFont="1" applyBorder="1"/>
    <xf numFmtId="0" fontId="0" fillId="17" borderId="21" xfId="0" applyFont="1" applyFill="1" applyBorder="1"/>
    <xf numFmtId="0" fontId="0" fillId="13" borderId="14" xfId="0" applyFont="1" applyFill="1" applyBorder="1"/>
    <xf numFmtId="0" fontId="0" fillId="17" borderId="5" xfId="0" applyFont="1" applyFill="1" applyBorder="1"/>
    <xf numFmtId="1" fontId="2" fillId="7" borderId="58" xfId="0" applyNumberFormat="1" applyFont="1" applyFill="1" applyBorder="1" applyAlignment="1">
      <alignment horizontal="center"/>
    </xf>
    <xf numFmtId="0" fontId="0" fillId="13" borderId="5" xfId="0" applyFont="1" applyFill="1" applyBorder="1"/>
    <xf numFmtId="0" fontId="0" fillId="20" borderId="1" xfId="0" applyFont="1" applyFill="1" applyBorder="1"/>
    <xf numFmtId="0" fontId="0" fillId="13" borderId="19" xfId="0" applyFont="1" applyFill="1" applyBorder="1"/>
    <xf numFmtId="1" fontId="0" fillId="2" borderId="0" xfId="0" applyNumberFormat="1" applyFill="1"/>
    <xf numFmtId="1" fontId="0" fillId="0" borderId="0" xfId="0" applyNumberFormat="1"/>
    <xf numFmtId="1" fontId="2" fillId="7" borderId="8" xfId="0" applyNumberFormat="1" applyFont="1" applyFill="1" applyBorder="1" applyAlignment="1">
      <alignment horizontal="center"/>
    </xf>
    <xf numFmtId="1" fontId="0" fillId="0" borderId="0" xfId="0" applyNumberFormat="1" applyBorder="1"/>
    <xf numFmtId="1" fontId="0" fillId="2" borderId="5" xfId="0" applyNumberFormat="1" applyFill="1" applyBorder="1"/>
    <xf numFmtId="1" fontId="1" fillId="7" borderId="0" xfId="0" applyNumberFormat="1" applyFont="1" applyFill="1" applyAlignment="1">
      <alignment horizontal="center"/>
    </xf>
    <xf numFmtId="1" fontId="2" fillId="7" borderId="5" xfId="0" applyNumberFormat="1" applyFont="1" applyFill="1" applyBorder="1" applyAlignment="1">
      <alignment horizontal="center"/>
    </xf>
    <xf numFmtId="1" fontId="0" fillId="20" borderId="0" xfId="0" applyNumberFormat="1" applyFill="1" applyBorder="1"/>
    <xf numFmtId="1" fontId="0" fillId="0" borderId="2" xfId="0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1" fontId="3" fillId="0" borderId="51" xfId="0" applyNumberFormat="1" applyFont="1" applyBorder="1" applyAlignment="1">
      <alignment horizontal="center" vertical="center"/>
    </xf>
    <xf numFmtId="2" fontId="5" fillId="0" borderId="46" xfId="0" applyNumberFormat="1" applyFont="1" applyBorder="1" applyAlignment="1">
      <alignment horizontal="center" vertical="center"/>
    </xf>
    <xf numFmtId="2" fontId="5" fillId="0" borderId="47" xfId="0" applyNumberFormat="1" applyFont="1" applyBorder="1" applyAlignment="1">
      <alignment horizontal="center" vertical="center"/>
    </xf>
    <xf numFmtId="1" fontId="5" fillId="0" borderId="50" xfId="0" applyNumberFormat="1" applyFont="1" applyBorder="1" applyAlignment="1">
      <alignment horizontal="center" vertical="center"/>
    </xf>
    <xf numFmtId="2" fontId="0" fillId="0" borderId="23" xfId="0" applyNumberFormat="1" applyFont="1" applyBorder="1" applyAlignment="1">
      <alignment horizontal="center" vertical="center"/>
    </xf>
    <xf numFmtId="0" fontId="5" fillId="2" borderId="0" xfId="0" applyFont="1" applyFill="1" applyBorder="1"/>
    <xf numFmtId="0" fontId="5" fillId="2" borderId="19" xfId="0" applyFont="1" applyFill="1" applyBorder="1"/>
    <xf numFmtId="0" fontId="5" fillId="2" borderId="6" xfId="0" applyFont="1" applyFill="1" applyBorder="1"/>
    <xf numFmtId="0" fontId="0" fillId="2" borderId="59" xfId="0" applyFont="1" applyFill="1" applyBorder="1"/>
    <xf numFmtId="0" fontId="5" fillId="2" borderId="27" xfId="0" applyFont="1" applyFill="1" applyBorder="1"/>
    <xf numFmtId="0" fontId="5" fillId="2" borderId="59" xfId="0" applyFont="1" applyFill="1" applyBorder="1"/>
    <xf numFmtId="1" fontId="5" fillId="0" borderId="39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7" fillId="0" borderId="46" xfId="0" applyNumberFormat="1" applyFont="1" applyBorder="1" applyAlignment="1">
      <alignment horizontal="center" vertical="center"/>
    </xf>
    <xf numFmtId="0" fontId="3" fillId="2" borderId="59" xfId="0" applyFont="1" applyFill="1" applyBorder="1"/>
    <xf numFmtId="0" fontId="7" fillId="2" borderId="59" xfId="0" applyFont="1" applyFill="1" applyBorder="1"/>
    <xf numFmtId="0" fontId="0" fillId="3" borderId="25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center" vertical="center"/>
    </xf>
    <xf numFmtId="0" fontId="0" fillId="8" borderId="25" xfId="0" applyFont="1" applyFill="1" applyBorder="1" applyAlignment="1">
      <alignment horizontal="center" vertical="center"/>
    </xf>
    <xf numFmtId="0" fontId="0" fillId="8" borderId="0" xfId="0" applyFont="1" applyFill="1" applyBorder="1" applyAlignment="1">
      <alignment horizontal="center" vertical="center"/>
    </xf>
    <xf numFmtId="0" fontId="0" fillId="8" borderId="9" xfId="0" applyFont="1" applyFill="1" applyBorder="1" applyAlignment="1">
      <alignment horizontal="center" vertical="center"/>
    </xf>
    <xf numFmtId="0" fontId="3" fillId="11" borderId="22" xfId="0" applyFont="1" applyFill="1" applyBorder="1" applyAlignment="1">
      <alignment horizontal="center" vertical="center"/>
    </xf>
    <xf numFmtId="0" fontId="3" fillId="11" borderId="23" xfId="0" applyFont="1" applyFill="1" applyBorder="1" applyAlignment="1">
      <alignment horizontal="center" vertical="center"/>
    </xf>
    <xf numFmtId="0" fontId="3" fillId="11" borderId="24" xfId="0" applyFont="1" applyFill="1" applyBorder="1" applyAlignment="1">
      <alignment horizontal="center" vertical="center"/>
    </xf>
    <xf numFmtId="0" fontId="0" fillId="9" borderId="8" xfId="0" applyFont="1" applyFill="1" applyBorder="1" applyAlignment="1">
      <alignment horizontal="center" vertical="center"/>
    </xf>
    <xf numFmtId="0" fontId="0" fillId="9" borderId="0" xfId="0" applyFont="1" applyFill="1" applyBorder="1" applyAlignment="1">
      <alignment horizontal="center" vertical="center"/>
    </xf>
    <xf numFmtId="0" fontId="0" fillId="9" borderId="12" xfId="0" applyFont="1" applyFill="1" applyBorder="1" applyAlignment="1">
      <alignment horizontal="center" vertical="center"/>
    </xf>
    <xf numFmtId="0" fontId="0" fillId="13" borderId="8" xfId="0" applyFont="1" applyFill="1" applyBorder="1" applyAlignment="1">
      <alignment horizontal="center" vertical="center"/>
    </xf>
    <xf numFmtId="0" fontId="0" fillId="13" borderId="0" xfId="0" applyFont="1" applyFill="1" applyBorder="1" applyAlignment="1">
      <alignment horizontal="center" vertical="center"/>
    </xf>
    <xf numFmtId="0" fontId="0" fillId="13" borderId="12" xfId="0" applyFont="1" applyFill="1" applyBorder="1" applyAlignment="1">
      <alignment horizontal="center" vertical="center"/>
    </xf>
    <xf numFmtId="0" fontId="0" fillId="12" borderId="8" xfId="0" applyFont="1" applyFill="1" applyBorder="1" applyAlignment="1">
      <alignment horizontal="center" vertical="center"/>
    </xf>
    <xf numFmtId="0" fontId="0" fillId="12" borderId="0" xfId="0" applyFont="1" applyFill="1" applyBorder="1" applyAlignment="1">
      <alignment horizontal="center" vertical="center"/>
    </xf>
    <xf numFmtId="0" fontId="0" fillId="12" borderId="9" xfId="0" applyFont="1" applyFill="1" applyBorder="1" applyAlignment="1">
      <alignment horizontal="center" vertical="center"/>
    </xf>
    <xf numFmtId="0" fontId="0" fillId="8" borderId="52" xfId="0" applyFont="1" applyFill="1" applyBorder="1" applyAlignment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18" xfId="0" applyFont="1" applyFill="1" applyBorder="1" applyAlignment="1">
      <alignment horizontal="center" vertical="center"/>
    </xf>
    <xf numFmtId="0" fontId="0" fillId="9" borderId="13" xfId="0" applyFont="1" applyFill="1" applyBorder="1" applyAlignment="1">
      <alignment horizontal="center" vertical="center"/>
    </xf>
    <xf numFmtId="0" fontId="0" fillId="4" borderId="8" xfId="0" applyFont="1" applyFill="1" applyBorder="1" applyAlignment="1">
      <alignment horizontal="center" vertical="center"/>
    </xf>
    <xf numFmtId="0" fontId="0" fillId="4" borderId="0" xfId="0" applyFont="1" applyFill="1" applyBorder="1" applyAlignment="1">
      <alignment horizontal="center" vertical="center"/>
    </xf>
    <xf numFmtId="0" fontId="0" fillId="4" borderId="9" xfId="0" applyFont="1" applyFill="1" applyBorder="1" applyAlignment="1">
      <alignment horizontal="center" vertical="center"/>
    </xf>
    <xf numFmtId="0" fontId="3" fillId="11" borderId="25" xfId="0" applyFont="1" applyFill="1" applyBorder="1" applyAlignment="1">
      <alignment horizontal="center" vertical="center"/>
    </xf>
    <xf numFmtId="0" fontId="3" fillId="11" borderId="0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horizontal="center" vertical="center"/>
    </xf>
    <xf numFmtId="0" fontId="0" fillId="13" borderId="9" xfId="0" applyFont="1" applyFill="1" applyBorder="1" applyAlignment="1">
      <alignment horizontal="center" vertical="center"/>
    </xf>
    <xf numFmtId="0" fontId="0" fillId="8" borderId="4" xfId="0" applyFont="1" applyFill="1" applyBorder="1" applyAlignment="1">
      <alignment horizontal="center" vertical="center"/>
    </xf>
    <xf numFmtId="0" fontId="0" fillId="9" borderId="4" xfId="0" applyFont="1" applyFill="1" applyBorder="1" applyAlignment="1">
      <alignment horizontal="center" vertical="center"/>
    </xf>
    <xf numFmtId="0" fontId="7" fillId="20" borderId="52" xfId="0" applyFont="1" applyFill="1" applyBorder="1" applyAlignment="1">
      <alignment horizontal="center" vertical="center"/>
    </xf>
    <xf numFmtId="0" fontId="7" fillId="20" borderId="25" xfId="0" applyFont="1" applyFill="1" applyBorder="1" applyAlignment="1">
      <alignment horizontal="center" vertical="center"/>
    </xf>
    <xf numFmtId="0" fontId="7" fillId="20" borderId="40" xfId="0" applyFont="1" applyFill="1" applyBorder="1" applyAlignment="1">
      <alignment horizontal="center" vertical="center"/>
    </xf>
    <xf numFmtId="0" fontId="2" fillId="7" borderId="26" xfId="0" applyFont="1" applyFill="1" applyBorder="1" applyAlignment="1">
      <alignment horizontal="center" vertical="center"/>
    </xf>
    <xf numFmtId="0" fontId="3" fillId="11" borderId="42" xfId="0" applyFont="1" applyFill="1" applyBorder="1" applyAlignment="1">
      <alignment horizontal="center" vertical="center"/>
    </xf>
    <xf numFmtId="0" fontId="3" fillId="11" borderId="43" xfId="0" applyFont="1" applyFill="1" applyBorder="1" applyAlignment="1">
      <alignment horizontal="center" vertical="center"/>
    </xf>
    <xf numFmtId="0" fontId="3" fillId="11" borderId="30" xfId="0" applyFont="1" applyFill="1" applyBorder="1" applyAlignment="1">
      <alignment horizontal="center" vertical="center"/>
    </xf>
    <xf numFmtId="0" fontId="7" fillId="20" borderId="0" xfId="0" applyFont="1" applyFill="1" applyBorder="1" applyAlignment="1">
      <alignment horizontal="center" vertical="center"/>
    </xf>
    <xf numFmtId="0" fontId="2" fillId="7" borderId="36" xfId="0" applyFont="1" applyFill="1" applyBorder="1" applyAlignment="1">
      <alignment horizontal="center" vertical="center"/>
    </xf>
    <xf numFmtId="0" fontId="2" fillId="7" borderId="0" xfId="0" applyFont="1" applyFill="1" applyBorder="1" applyAlignment="1">
      <alignment horizontal="center" vertical="center"/>
    </xf>
    <xf numFmtId="0" fontId="2" fillId="7" borderId="37" xfId="0" applyFont="1" applyFill="1" applyBorder="1" applyAlignment="1">
      <alignment horizontal="center" vertical="center"/>
    </xf>
    <xf numFmtId="0" fontId="2" fillId="7" borderId="33" xfId="0" applyFont="1" applyFill="1" applyBorder="1" applyAlignment="1">
      <alignment horizontal="center" vertical="center"/>
    </xf>
    <xf numFmtId="0" fontId="2" fillId="7" borderId="53" xfId="0" applyFont="1" applyFill="1" applyBorder="1" applyAlignment="1">
      <alignment horizontal="center" vertical="center"/>
    </xf>
    <xf numFmtId="0" fontId="1" fillId="7" borderId="36" xfId="0" applyFont="1" applyFill="1" applyBorder="1" applyAlignment="1">
      <alignment horizontal="center" vertical="center"/>
    </xf>
    <xf numFmtId="0" fontId="1" fillId="7" borderId="0" xfId="0" applyFont="1" applyFill="1" applyBorder="1" applyAlignment="1">
      <alignment horizontal="center" vertical="center"/>
    </xf>
    <xf numFmtId="0" fontId="1" fillId="7" borderId="37" xfId="0" applyFont="1" applyFill="1" applyBorder="1" applyAlignment="1">
      <alignment horizontal="center" vertical="center"/>
    </xf>
    <xf numFmtId="0" fontId="2" fillId="7" borderId="41" xfId="0" applyFont="1" applyFill="1" applyBorder="1" applyAlignment="1">
      <alignment horizontal="center" vertical="center"/>
    </xf>
    <xf numFmtId="0" fontId="2" fillId="7" borderId="54" xfId="0" applyFont="1" applyFill="1" applyBorder="1" applyAlignment="1">
      <alignment horizontal="center" vertical="center"/>
    </xf>
    <xf numFmtId="0" fontId="0" fillId="11" borderId="42" xfId="0" applyFont="1" applyFill="1" applyBorder="1" applyAlignment="1">
      <alignment horizontal="center" vertical="center"/>
    </xf>
    <xf numFmtId="0" fontId="0" fillId="11" borderId="43" xfId="0" applyFont="1" applyFill="1" applyBorder="1" applyAlignment="1">
      <alignment horizontal="center" vertical="center"/>
    </xf>
    <xf numFmtId="0" fontId="0" fillId="11" borderId="3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0000"/>
      <color rgb="FFFF5B5B"/>
      <color rgb="FF57B7FF"/>
      <color rgb="FF0066CC"/>
      <color rgb="FFFFFF99"/>
      <color rgb="FFFFFFCC"/>
      <color rgb="FF00FF00"/>
      <color rgb="FFEE8E00"/>
      <color rgb="FFFF9900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400"/>
              <a:t>Gràfic 5: Correlació entre</a:t>
            </a:r>
            <a:r>
              <a:rPr lang="es-ES" sz="1400" baseline="0"/>
              <a:t> els resultats en el</a:t>
            </a:r>
          </a:p>
          <a:p>
            <a:pPr>
              <a:defRPr/>
            </a:pPr>
            <a:r>
              <a:rPr lang="es-ES" sz="1400" baseline="0"/>
              <a:t>camp humanístic i el científic a 1r d'ESO</a:t>
            </a:r>
            <a:endParaRPr lang="es-ES" sz="14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428369227211907"/>
          <c:y val="0.17624086856171611"/>
          <c:w val="0.56888262557190195"/>
          <c:h val="0.69723916801158714"/>
        </c:manualLayout>
      </c:layout>
      <c:scatterChart>
        <c:scatterStyle val="lineMarker"/>
        <c:varyColors val="0"/>
        <c:ser>
          <c:idx val="0"/>
          <c:order val="0"/>
          <c:tx>
            <c:v>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AE37"/>
              </a:solidFill>
              <a:ln>
                <a:solidFill>
                  <a:srgbClr val="FFAE37"/>
                </a:solidFill>
              </a:ln>
            </c:spPr>
          </c:marker>
          <c:trendline>
            <c:spPr>
              <a:ln w="28575">
                <a:solidFill>
                  <a:srgbClr val="EE8E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30904188034188035"/>
                  <c:y val="1.6763519973396517E-2"/>
                </c:manualLayout>
              </c:layout>
              <c:numFmt formatCode="#,##0.00" sourceLinked="0"/>
              <c:txPr>
                <a:bodyPr/>
                <a:lstStyle/>
                <a:p>
                  <a:pPr>
                    <a:defRPr b="1">
                      <a:solidFill>
                        <a:srgbClr val="EE8E00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('12 anys'!$I$64,'12 anys'!$I$66,'12 anys'!$I$67,'12 anys'!$I$69,'12 anys'!$I$72,'12 anys'!$I$74,'12 anys'!$I$77,'12 anys'!$I$77,'12 anys'!$I$76,'12 anys'!$I$78,'12 anys'!$I$80,'12 anys'!$I$81,'12 anys'!$I$85,'12 anys'!$I$90)</c:f>
              <c:numCache>
                <c:formatCode>0</c:formatCode>
                <c:ptCount val="14"/>
                <c:pt idx="0">
                  <c:v>7.5</c:v>
                </c:pt>
                <c:pt idx="1">
                  <c:v>7.625</c:v>
                </c:pt>
                <c:pt idx="2">
                  <c:v>6</c:v>
                </c:pt>
                <c:pt idx="3">
                  <c:v>8.125</c:v>
                </c:pt>
                <c:pt idx="4">
                  <c:v>9.25</c:v>
                </c:pt>
                <c:pt idx="5">
                  <c:v>5.3333333333333339</c:v>
                </c:pt>
                <c:pt idx="6">
                  <c:v>6.875</c:v>
                </c:pt>
                <c:pt idx="7">
                  <c:v>6.875</c:v>
                </c:pt>
                <c:pt idx="8">
                  <c:v>7.375</c:v>
                </c:pt>
                <c:pt idx="9">
                  <c:v>7.25</c:v>
                </c:pt>
                <c:pt idx="10">
                  <c:v>8.625</c:v>
                </c:pt>
                <c:pt idx="11">
                  <c:v>8</c:v>
                </c:pt>
                <c:pt idx="12">
                  <c:v>6.375</c:v>
                </c:pt>
                <c:pt idx="13">
                  <c:v>9.25</c:v>
                </c:pt>
              </c:numCache>
            </c:numRef>
          </c:xVal>
          <c:yVal>
            <c:numRef>
              <c:f>('12 anys'!$Q$64,'12 anys'!$Q$66,'12 anys'!$Q$67,'12 anys'!$Q$69,'12 anys'!$Q$72,'12 anys'!$Q$74,'12 anys'!$Q$76,'12 anys'!$Q$78,'12 anys'!$Q$80,'12 anys'!$Q$81,'12 anys'!$Q$85,'12 anys'!$Q$90)</c:f>
              <c:numCache>
                <c:formatCode>0</c:formatCode>
                <c:ptCount val="12"/>
                <c:pt idx="0">
                  <c:v>7.5</c:v>
                </c:pt>
                <c:pt idx="1">
                  <c:v>8</c:v>
                </c:pt>
                <c:pt idx="2">
                  <c:v>6</c:v>
                </c:pt>
                <c:pt idx="3">
                  <c:v>8.5</c:v>
                </c:pt>
                <c:pt idx="4">
                  <c:v>9</c:v>
                </c:pt>
                <c:pt idx="5">
                  <c:v>5</c:v>
                </c:pt>
                <c:pt idx="6">
                  <c:v>6.5</c:v>
                </c:pt>
                <c:pt idx="7">
                  <c:v>6.5</c:v>
                </c:pt>
                <c:pt idx="8">
                  <c:v>7.75</c:v>
                </c:pt>
                <c:pt idx="9">
                  <c:v>6</c:v>
                </c:pt>
                <c:pt idx="10">
                  <c:v>6.5</c:v>
                </c:pt>
                <c:pt idx="11">
                  <c:v>9.5</c:v>
                </c:pt>
              </c:numCache>
            </c:numRef>
          </c:yVal>
          <c:smooth val="0"/>
        </c:ser>
        <c:ser>
          <c:idx val="1"/>
          <c:order val="1"/>
          <c:tx>
            <c:v>No-músics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</a:ln>
            </c:spPr>
          </c:marker>
          <c:trendline>
            <c:spPr>
              <a:ln w="28575">
                <a:solidFill>
                  <a:srgbClr val="0033CC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30039743589743589"/>
                  <c:y val="0.59246927436227848"/>
                </c:manualLayout>
              </c:layout>
              <c:numFmt formatCode="#,##0.00" sourceLinked="0"/>
              <c:spPr>
                <a:ln>
                  <a:noFill/>
                </a:ln>
              </c:spPr>
              <c:txPr>
                <a:bodyPr/>
                <a:lstStyle/>
                <a:p>
                  <a:pPr>
                    <a:defRPr>
                      <a:solidFill>
                        <a:srgbClr val="0033CC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('12 anys'!$I$2:$I$63,'12 anys'!$I$65,'12 anys'!$I$68,'12 anys'!$I$70,'12 anys'!$I$71,'12 anys'!$I$73,'12 anys'!$I$75,'12 anys'!$I$77,'12 anys'!$I$79,'12 anys'!$I$82,'12 anys'!$I$83,'12 anys'!$I$84,'12 anys'!$I$86,'12 anys'!$I$87,'12 anys'!$I$88,'12 anys'!$I$89,'12 anys'!$I$91)</c:f>
              <c:numCache>
                <c:formatCode>0</c:formatCode>
                <c:ptCount val="78"/>
                <c:pt idx="0">
                  <c:v>2.75</c:v>
                </c:pt>
                <c:pt idx="1">
                  <c:v>6.25</c:v>
                </c:pt>
                <c:pt idx="2">
                  <c:v>4.25</c:v>
                </c:pt>
                <c:pt idx="3">
                  <c:v>7</c:v>
                </c:pt>
                <c:pt idx="4">
                  <c:v>3.125</c:v>
                </c:pt>
                <c:pt idx="5">
                  <c:v>4.875</c:v>
                </c:pt>
                <c:pt idx="6">
                  <c:v>7.375</c:v>
                </c:pt>
                <c:pt idx="7">
                  <c:v>4.5</c:v>
                </c:pt>
                <c:pt idx="8">
                  <c:v>7.875</c:v>
                </c:pt>
                <c:pt idx="9">
                  <c:v>2.625</c:v>
                </c:pt>
                <c:pt idx="10">
                  <c:v>3.5</c:v>
                </c:pt>
                <c:pt idx="11">
                  <c:v>7.375</c:v>
                </c:pt>
                <c:pt idx="12">
                  <c:v>8.5</c:v>
                </c:pt>
                <c:pt idx="13">
                  <c:v>3</c:v>
                </c:pt>
                <c:pt idx="14">
                  <c:v>5.625</c:v>
                </c:pt>
                <c:pt idx="15">
                  <c:v>6.125</c:v>
                </c:pt>
                <c:pt idx="16">
                  <c:v>4.75</c:v>
                </c:pt>
                <c:pt idx="17">
                  <c:v>5.625</c:v>
                </c:pt>
                <c:pt idx="18">
                  <c:v>5.75</c:v>
                </c:pt>
                <c:pt idx="19">
                  <c:v>4.375</c:v>
                </c:pt>
                <c:pt idx="20">
                  <c:v>4.625</c:v>
                </c:pt>
                <c:pt idx="21">
                  <c:v>4.125</c:v>
                </c:pt>
                <c:pt idx="22">
                  <c:v>7.5</c:v>
                </c:pt>
                <c:pt idx="23">
                  <c:v>4.125</c:v>
                </c:pt>
                <c:pt idx="24">
                  <c:v>7.875</c:v>
                </c:pt>
                <c:pt idx="25">
                  <c:v>6</c:v>
                </c:pt>
                <c:pt idx="26">
                  <c:v>5.375</c:v>
                </c:pt>
                <c:pt idx="27">
                  <c:v>3.375</c:v>
                </c:pt>
                <c:pt idx="28">
                  <c:v>3.25</c:v>
                </c:pt>
                <c:pt idx="29">
                  <c:v>8.375</c:v>
                </c:pt>
                <c:pt idx="30">
                  <c:v>7.75</c:v>
                </c:pt>
                <c:pt idx="31">
                  <c:v>6.375</c:v>
                </c:pt>
                <c:pt idx="32">
                  <c:v>4.125</c:v>
                </c:pt>
                <c:pt idx="33">
                  <c:v>5.5</c:v>
                </c:pt>
                <c:pt idx="34">
                  <c:v>5.625</c:v>
                </c:pt>
                <c:pt idx="35">
                  <c:v>4.5</c:v>
                </c:pt>
                <c:pt idx="36">
                  <c:v>9</c:v>
                </c:pt>
                <c:pt idx="37">
                  <c:v>3.375</c:v>
                </c:pt>
                <c:pt idx="38">
                  <c:v>6.375</c:v>
                </c:pt>
                <c:pt idx="39">
                  <c:v>9</c:v>
                </c:pt>
                <c:pt idx="40">
                  <c:v>9.25</c:v>
                </c:pt>
                <c:pt idx="41">
                  <c:v>5.875</c:v>
                </c:pt>
                <c:pt idx="42">
                  <c:v>5.375</c:v>
                </c:pt>
                <c:pt idx="43">
                  <c:v>2.25</c:v>
                </c:pt>
                <c:pt idx="44">
                  <c:v>7.125</c:v>
                </c:pt>
                <c:pt idx="45">
                  <c:v>2.25</c:v>
                </c:pt>
                <c:pt idx="46">
                  <c:v>4.375</c:v>
                </c:pt>
                <c:pt idx="47">
                  <c:v>6.375</c:v>
                </c:pt>
                <c:pt idx="48">
                  <c:v>5.875</c:v>
                </c:pt>
                <c:pt idx="49">
                  <c:v>2.375</c:v>
                </c:pt>
                <c:pt idx="50">
                  <c:v>4.375</c:v>
                </c:pt>
                <c:pt idx="51">
                  <c:v>9.375</c:v>
                </c:pt>
                <c:pt idx="52">
                  <c:v>4</c:v>
                </c:pt>
                <c:pt idx="53">
                  <c:v>6.625</c:v>
                </c:pt>
                <c:pt idx="54">
                  <c:v>7.5</c:v>
                </c:pt>
                <c:pt idx="55">
                  <c:v>4.625</c:v>
                </c:pt>
                <c:pt idx="56">
                  <c:v>6.375</c:v>
                </c:pt>
                <c:pt idx="57">
                  <c:v>4.375</c:v>
                </c:pt>
                <c:pt idx="58">
                  <c:v>5.125</c:v>
                </c:pt>
                <c:pt idx="59">
                  <c:v>1.25</c:v>
                </c:pt>
                <c:pt idx="60">
                  <c:v>8</c:v>
                </c:pt>
                <c:pt idx="61">
                  <c:v>8.75</c:v>
                </c:pt>
                <c:pt idx="62">
                  <c:v>6.25</c:v>
                </c:pt>
                <c:pt idx="63">
                  <c:v>8.75</c:v>
                </c:pt>
                <c:pt idx="64">
                  <c:v>7.125</c:v>
                </c:pt>
                <c:pt idx="65">
                  <c:v>9</c:v>
                </c:pt>
                <c:pt idx="66">
                  <c:v>5.5</c:v>
                </c:pt>
                <c:pt idx="67">
                  <c:v>7.75</c:v>
                </c:pt>
                <c:pt idx="68">
                  <c:v>6.875</c:v>
                </c:pt>
                <c:pt idx="69">
                  <c:v>8.25</c:v>
                </c:pt>
                <c:pt idx="70">
                  <c:v>6.5</c:v>
                </c:pt>
                <c:pt idx="71">
                  <c:v>5.25</c:v>
                </c:pt>
                <c:pt idx="72">
                  <c:v>6.375</c:v>
                </c:pt>
                <c:pt idx="73">
                  <c:v>6.75</c:v>
                </c:pt>
                <c:pt idx="74">
                  <c:v>6.125</c:v>
                </c:pt>
                <c:pt idx="75">
                  <c:v>6.75</c:v>
                </c:pt>
                <c:pt idx="76">
                  <c:v>8.5</c:v>
                </c:pt>
                <c:pt idx="77">
                  <c:v>7.125</c:v>
                </c:pt>
              </c:numCache>
            </c:numRef>
          </c:xVal>
          <c:yVal>
            <c:numRef>
              <c:f>('12 anys'!$Q$2:$Q$63,'12 anys'!$Q$65,'12 anys'!$Q$68,'12 anys'!$Q$70,'12 anys'!$Q$71,'12 anys'!$Q$73,'12 anys'!$Q$75,'12 anys'!$Q$77,'12 anys'!$Q$79,'12 anys'!$Q$82,'12 anys'!$Q$83,'12 anys'!$Q$84,'12 anys'!$Q$86,'12 anys'!$Q$87,'12 anys'!$Q$88,'12 anys'!$Q$89,'12 anys'!$Q$91)</c:f>
              <c:numCache>
                <c:formatCode>0</c:formatCode>
                <c:ptCount val="78"/>
                <c:pt idx="0">
                  <c:v>3</c:v>
                </c:pt>
                <c:pt idx="1">
                  <c:v>5.1666666666666661</c:v>
                </c:pt>
                <c:pt idx="2">
                  <c:v>4.125</c:v>
                </c:pt>
                <c:pt idx="3">
                  <c:v>5.8333333333333339</c:v>
                </c:pt>
                <c:pt idx="4">
                  <c:v>1.6666666666666667</c:v>
                </c:pt>
                <c:pt idx="5">
                  <c:v>3.375</c:v>
                </c:pt>
                <c:pt idx="6">
                  <c:v>6.6666666666666661</c:v>
                </c:pt>
                <c:pt idx="7">
                  <c:v>3.5</c:v>
                </c:pt>
                <c:pt idx="8">
                  <c:v>7</c:v>
                </c:pt>
                <c:pt idx="9">
                  <c:v>2.375</c:v>
                </c:pt>
                <c:pt idx="10">
                  <c:v>2.5</c:v>
                </c:pt>
                <c:pt idx="11">
                  <c:v>8.375</c:v>
                </c:pt>
                <c:pt idx="12">
                  <c:v>8.375</c:v>
                </c:pt>
                <c:pt idx="13">
                  <c:v>1.8333333333333333</c:v>
                </c:pt>
                <c:pt idx="14">
                  <c:v>4.75</c:v>
                </c:pt>
                <c:pt idx="15">
                  <c:v>4.125</c:v>
                </c:pt>
                <c:pt idx="16">
                  <c:v>2.875</c:v>
                </c:pt>
                <c:pt idx="17">
                  <c:v>4.5</c:v>
                </c:pt>
                <c:pt idx="18">
                  <c:v>5.6666666666666661</c:v>
                </c:pt>
                <c:pt idx="19">
                  <c:v>3.8333333333333335</c:v>
                </c:pt>
                <c:pt idx="20">
                  <c:v>4</c:v>
                </c:pt>
                <c:pt idx="21">
                  <c:v>3.5</c:v>
                </c:pt>
                <c:pt idx="22">
                  <c:v>6.1666666666666661</c:v>
                </c:pt>
                <c:pt idx="23">
                  <c:v>3.25</c:v>
                </c:pt>
                <c:pt idx="24">
                  <c:v>6.5</c:v>
                </c:pt>
                <c:pt idx="25">
                  <c:v>5</c:v>
                </c:pt>
                <c:pt idx="26">
                  <c:v>4.25</c:v>
                </c:pt>
                <c:pt idx="27">
                  <c:v>4.166666666666667</c:v>
                </c:pt>
                <c:pt idx="28">
                  <c:v>4.166666666666667</c:v>
                </c:pt>
                <c:pt idx="29">
                  <c:v>6.875</c:v>
                </c:pt>
                <c:pt idx="30">
                  <c:v>5.75</c:v>
                </c:pt>
                <c:pt idx="31">
                  <c:v>6.125</c:v>
                </c:pt>
                <c:pt idx="32">
                  <c:v>3.125</c:v>
                </c:pt>
                <c:pt idx="33">
                  <c:v>4.875</c:v>
                </c:pt>
                <c:pt idx="34">
                  <c:v>6.5</c:v>
                </c:pt>
                <c:pt idx="35">
                  <c:v>3.625</c:v>
                </c:pt>
                <c:pt idx="36">
                  <c:v>9.125</c:v>
                </c:pt>
                <c:pt idx="37">
                  <c:v>2.25</c:v>
                </c:pt>
                <c:pt idx="38">
                  <c:v>7</c:v>
                </c:pt>
                <c:pt idx="39">
                  <c:v>8.625</c:v>
                </c:pt>
                <c:pt idx="40">
                  <c:v>9.625</c:v>
                </c:pt>
                <c:pt idx="41">
                  <c:v>6.25</c:v>
                </c:pt>
                <c:pt idx="42">
                  <c:v>6.25</c:v>
                </c:pt>
                <c:pt idx="43">
                  <c:v>1.3333333333333335</c:v>
                </c:pt>
                <c:pt idx="44">
                  <c:v>6.75</c:v>
                </c:pt>
                <c:pt idx="45">
                  <c:v>2.125</c:v>
                </c:pt>
                <c:pt idx="46">
                  <c:v>5</c:v>
                </c:pt>
                <c:pt idx="47">
                  <c:v>7.125</c:v>
                </c:pt>
                <c:pt idx="48">
                  <c:v>5.25</c:v>
                </c:pt>
                <c:pt idx="49">
                  <c:v>3.875</c:v>
                </c:pt>
                <c:pt idx="50">
                  <c:v>3.5</c:v>
                </c:pt>
                <c:pt idx="51">
                  <c:v>8.625</c:v>
                </c:pt>
                <c:pt idx="52">
                  <c:v>3.1666666666666665</c:v>
                </c:pt>
                <c:pt idx="53">
                  <c:v>6.5</c:v>
                </c:pt>
                <c:pt idx="54">
                  <c:v>6.75</c:v>
                </c:pt>
                <c:pt idx="55">
                  <c:v>4.75</c:v>
                </c:pt>
                <c:pt idx="56">
                  <c:v>5.6666666666666661</c:v>
                </c:pt>
                <c:pt idx="57">
                  <c:v>5</c:v>
                </c:pt>
                <c:pt idx="58">
                  <c:v>5.375</c:v>
                </c:pt>
                <c:pt idx="59">
                  <c:v>1.8333333333333333</c:v>
                </c:pt>
                <c:pt idx="60">
                  <c:v>7</c:v>
                </c:pt>
                <c:pt idx="61">
                  <c:v>8.1666666666666679</c:v>
                </c:pt>
                <c:pt idx="62">
                  <c:v>4.6666666666666661</c:v>
                </c:pt>
                <c:pt idx="63">
                  <c:v>7.3333333333333339</c:v>
                </c:pt>
                <c:pt idx="64">
                  <c:v>6.1666666666666661</c:v>
                </c:pt>
                <c:pt idx="65">
                  <c:v>8.5</c:v>
                </c:pt>
                <c:pt idx="66">
                  <c:v>5</c:v>
                </c:pt>
                <c:pt idx="67">
                  <c:v>5.8333333333333339</c:v>
                </c:pt>
                <c:pt idx="68">
                  <c:v>6.1666666666666661</c:v>
                </c:pt>
                <c:pt idx="69">
                  <c:v>7.166666666666667</c:v>
                </c:pt>
                <c:pt idx="70">
                  <c:v>6.6666666666666661</c:v>
                </c:pt>
                <c:pt idx="71">
                  <c:v>4.5</c:v>
                </c:pt>
                <c:pt idx="72">
                  <c:v>5.1666666666666661</c:v>
                </c:pt>
                <c:pt idx="73">
                  <c:v>7.3333333333333339</c:v>
                </c:pt>
                <c:pt idx="74">
                  <c:v>5.6666666666666661</c:v>
                </c:pt>
                <c:pt idx="75">
                  <c:v>7</c:v>
                </c:pt>
                <c:pt idx="76">
                  <c:v>8</c:v>
                </c:pt>
                <c:pt idx="77">
                  <c:v>7.8333333333333339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765376"/>
        <c:axId val="101660864"/>
      </c:scatterChart>
      <c:valAx>
        <c:axId val="76765376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Qualificació mitjana en el camp</a:t>
                </a:r>
                <a:r>
                  <a:rPr lang="es-ES" baseline="0"/>
                  <a:t> humanístic</a:t>
                </a:r>
                <a:endParaRPr lang="es-ES"/>
              </a:p>
            </c:rich>
          </c:tx>
          <c:layout>
            <c:manualLayout>
              <c:xMode val="edge"/>
              <c:yMode val="edge"/>
              <c:x val="0.16129658119658116"/>
              <c:y val="0.93419153439153435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a-ES"/>
          </a:p>
        </c:txPr>
        <c:crossAx val="101660864"/>
        <c:crosses val="autoZero"/>
        <c:crossBetween val="midCat"/>
        <c:majorUnit val="1"/>
      </c:valAx>
      <c:valAx>
        <c:axId val="101660864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 mitjana en el camp científic</a:t>
                </a:r>
              </a:p>
            </c:rich>
          </c:tx>
          <c:layout>
            <c:manualLayout>
              <c:xMode val="edge"/>
              <c:yMode val="edge"/>
              <c:x val="1.6263461538461539E-2"/>
              <c:y val="0.21223316844716023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76765376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72194935897435897"/>
          <c:y val="0.37932050269498829"/>
          <c:w val="0.22844882260680305"/>
          <c:h val="0.4006456887115323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400" b="1" i="0" baseline="0">
                <a:solidFill>
                  <a:sysClr val="windowText" lastClr="000000"/>
                </a:solidFill>
                <a:effectLst/>
                <a:latin typeface="+mn-lt"/>
              </a:rPr>
              <a:t>P.3-B.1: Mitjana de les notes dels alumnes de la promoció 3 als 14 anys</a:t>
            </a:r>
            <a:endParaRPr lang="es-ES" sz="140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563955026455026E-2"/>
          <c:y val="0.11823941798941799"/>
          <c:w val="0.90236309523809521"/>
          <c:h val="0.6013357142857143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3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5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8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9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7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n = 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n = 52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n = 43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n = 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n = 52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/>
                      <a:t>n = 43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n = 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US"/>
                      <a:t>n = 52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/>
                      <a:t>n = 43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2"/>
              <c:layout/>
              <c:tx>
                <c:rich>
                  <a:bodyPr/>
                  <a:lstStyle/>
                  <a:p>
                    <a:r>
                      <a:rPr lang="en-US"/>
                      <a:t>n = 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3"/>
              <c:layout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4"/>
              <c:layout/>
              <c:tx>
                <c:rich>
                  <a:bodyPr/>
                  <a:lstStyle/>
                  <a:p>
                    <a:r>
                      <a:rPr lang="en-US"/>
                      <a:t>n = 52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5"/>
              <c:layout/>
              <c:tx>
                <c:rich>
                  <a:bodyPr/>
                  <a:lstStyle/>
                  <a:p>
                    <a:r>
                      <a:rPr lang="en-US"/>
                      <a:t>n = 43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6"/>
              <c:layout/>
              <c:tx>
                <c:rich>
                  <a:bodyPr/>
                  <a:lstStyle/>
                  <a:p>
                    <a:r>
                      <a:rPr lang="en-US"/>
                      <a:t>n = 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7"/>
              <c:layout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8"/>
              <c:layout/>
              <c:tx>
                <c:rich>
                  <a:bodyPr/>
                  <a:lstStyle/>
                  <a:p>
                    <a:r>
                      <a:rPr lang="en-US"/>
                      <a:t>n = 52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9"/>
              <c:layout/>
              <c:tx>
                <c:rich>
                  <a:bodyPr/>
                  <a:lstStyle/>
                  <a:p>
                    <a:r>
                      <a:rPr lang="en-US"/>
                      <a:t>n = 43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0"/>
              <c:layout/>
              <c:tx>
                <c:rich>
                  <a:bodyPr/>
                  <a:lstStyle/>
                  <a:p>
                    <a:r>
                      <a:rPr lang="en-US"/>
                      <a:t>n = 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1"/>
              <c:layout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2"/>
              <c:layout/>
              <c:tx>
                <c:rich>
                  <a:bodyPr/>
                  <a:lstStyle/>
                  <a:p>
                    <a:r>
                      <a:rPr lang="en-US"/>
                      <a:t>n = 52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3"/>
              <c:layout/>
              <c:tx>
                <c:rich>
                  <a:bodyPr/>
                  <a:lstStyle/>
                  <a:p>
                    <a:r>
                      <a:rPr lang="en-US"/>
                      <a:t>n = 43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4"/>
              <c:layout/>
              <c:tx>
                <c:rich>
                  <a:bodyPr/>
                  <a:lstStyle/>
                  <a:p>
                    <a:r>
                      <a:rPr lang="en-US"/>
                      <a:t>n = 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5"/>
              <c:layout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6"/>
              <c:layout/>
              <c:tx>
                <c:rich>
                  <a:bodyPr/>
                  <a:lstStyle/>
                  <a:p>
                    <a:r>
                      <a:rPr lang="en-US"/>
                      <a:t>n = 52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7"/>
              <c:layout/>
              <c:tx>
                <c:rich>
                  <a:bodyPr/>
                  <a:lstStyle/>
                  <a:p>
                    <a:r>
                      <a:rPr lang="en-US"/>
                      <a:t>n = 43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 rot="-5400000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(RESULTATS!$P$11:$P$14,RESULTATS!$S$11:$S$14,RESULTATS!$V$11:$V$14,RESULTATS!$Y$11:$Y$14,RESULTATS!$AB$11:$AB$14,RESULTATS!$AE$11:$AE$14,RESULTATS!$AH$11:$AH$14)</c:f>
                <c:numCache>
                  <c:formatCode>General</c:formatCode>
                  <c:ptCount val="28"/>
                  <c:pt idx="0">
                    <c:v>1.3496031162636606</c:v>
                  </c:pt>
                  <c:pt idx="1">
                    <c:v>1.7506612507320811</c:v>
                  </c:pt>
                  <c:pt idx="2">
                    <c:v>2.0077692600350785</c:v>
                  </c:pt>
                  <c:pt idx="3">
                    <c:v>2.0268743215099057</c:v>
                  </c:pt>
                  <c:pt idx="4">
                    <c:v>1.074598485371121</c:v>
                  </c:pt>
                  <c:pt idx="5">
                    <c:v>1.3228756555322954</c:v>
                  </c:pt>
                  <c:pt idx="6">
                    <c:v>1.6646669753326619</c:v>
                  </c:pt>
                  <c:pt idx="7">
                    <c:v>1.7477243549311463</c:v>
                  </c:pt>
                  <c:pt idx="8">
                    <c:v>1.1675166971376725</c:v>
                  </c:pt>
                  <c:pt idx="9">
                    <c:v>1.4891583504089114</c:v>
                  </c:pt>
                  <c:pt idx="10">
                    <c:v>1.7768378518008008</c:v>
                  </c:pt>
                  <c:pt idx="11">
                    <c:v>1.7932460824558205</c:v>
                  </c:pt>
                  <c:pt idx="12">
                    <c:v>0.81649658092772603</c:v>
                  </c:pt>
                  <c:pt idx="13">
                    <c:v>1.2909944487358056</c:v>
                  </c:pt>
                  <c:pt idx="14">
                    <c:v>2.246918452889791</c:v>
                  </c:pt>
                  <c:pt idx="15">
                    <c:v>2.1767166186932183</c:v>
                  </c:pt>
                  <c:pt idx="16">
                    <c:v>0.70710678118654757</c:v>
                  </c:pt>
                  <c:pt idx="17">
                    <c:v>1.1086778913041726</c:v>
                  </c:pt>
                  <c:pt idx="18">
                    <c:v>2.0139112098067873</c:v>
                  </c:pt>
                  <c:pt idx="19">
                    <c:v>2.2886767804110248</c:v>
                  </c:pt>
                  <c:pt idx="20">
                    <c:v>0.40824829046386302</c:v>
                  </c:pt>
                  <c:pt idx="21">
                    <c:v>1.1967838846954226</c:v>
                  </c:pt>
                  <c:pt idx="22">
                    <c:v>2.0510565310136544</c:v>
                  </c:pt>
                  <c:pt idx="23">
                    <c:v>2.1382027838698878</c:v>
                  </c:pt>
                  <c:pt idx="24">
                    <c:v>0.66185952868738407</c:v>
                  </c:pt>
                  <c:pt idx="25">
                    <c:v>0.94455294515643495</c:v>
                  </c:pt>
                  <c:pt idx="26">
                    <c:v>1.6474888177593725</c:v>
                  </c:pt>
                  <c:pt idx="27">
                    <c:v>1.5353655169049956</c:v>
                  </c:pt>
                </c:numCache>
              </c:numRef>
            </c:plus>
            <c:minus>
              <c:numRef>
                <c:f>(RESULTATS!$P$11:$P$14,RESULTATS!$S$11:$S$14,RESULTATS!$V$11:$V$14,RESULTATS!$Y$11:$Y$14,RESULTATS!$AB$11:$AB$14,RESULTATS!$AE$11:$AE$14,RESULTATS!$AH$11:$AH$14)</c:f>
                <c:numCache>
                  <c:formatCode>General</c:formatCode>
                  <c:ptCount val="28"/>
                  <c:pt idx="0">
                    <c:v>1.3496031162636606</c:v>
                  </c:pt>
                  <c:pt idx="1">
                    <c:v>1.7506612507320811</c:v>
                  </c:pt>
                  <c:pt idx="2">
                    <c:v>2.0077692600350785</c:v>
                  </c:pt>
                  <c:pt idx="3">
                    <c:v>2.0268743215099057</c:v>
                  </c:pt>
                  <c:pt idx="4">
                    <c:v>1.074598485371121</c:v>
                  </c:pt>
                  <c:pt idx="5">
                    <c:v>1.3228756555322954</c:v>
                  </c:pt>
                  <c:pt idx="6">
                    <c:v>1.6646669753326619</c:v>
                  </c:pt>
                  <c:pt idx="7">
                    <c:v>1.7477243549311463</c:v>
                  </c:pt>
                  <c:pt idx="8">
                    <c:v>1.1675166971376725</c:v>
                  </c:pt>
                  <c:pt idx="9">
                    <c:v>1.4891583504089114</c:v>
                  </c:pt>
                  <c:pt idx="10">
                    <c:v>1.7768378518008008</c:v>
                  </c:pt>
                  <c:pt idx="11">
                    <c:v>1.7932460824558205</c:v>
                  </c:pt>
                  <c:pt idx="12">
                    <c:v>0.81649658092772603</c:v>
                  </c:pt>
                  <c:pt idx="13">
                    <c:v>1.2909944487358056</c:v>
                  </c:pt>
                  <c:pt idx="14">
                    <c:v>2.246918452889791</c:v>
                  </c:pt>
                  <c:pt idx="15">
                    <c:v>2.1767166186932183</c:v>
                  </c:pt>
                  <c:pt idx="16">
                    <c:v>0.70710678118654757</c:v>
                  </c:pt>
                  <c:pt idx="17">
                    <c:v>1.1086778913041726</c:v>
                  </c:pt>
                  <c:pt idx="18">
                    <c:v>2.0139112098067873</c:v>
                  </c:pt>
                  <c:pt idx="19">
                    <c:v>2.2886767804110248</c:v>
                  </c:pt>
                  <c:pt idx="20">
                    <c:v>0.40824829046386302</c:v>
                  </c:pt>
                  <c:pt idx="21">
                    <c:v>1.1967838846954226</c:v>
                  </c:pt>
                  <c:pt idx="22">
                    <c:v>2.0510565310136544</c:v>
                  </c:pt>
                  <c:pt idx="23">
                    <c:v>2.1382027838698878</c:v>
                  </c:pt>
                  <c:pt idx="24">
                    <c:v>0.66185952868738407</c:v>
                  </c:pt>
                  <c:pt idx="25">
                    <c:v>0.94455294515643495</c:v>
                  </c:pt>
                  <c:pt idx="26">
                    <c:v>1.6474888177593725</c:v>
                  </c:pt>
                  <c:pt idx="27">
                    <c:v>1.5353655169049956</c:v>
                  </c:pt>
                </c:numCache>
              </c:numRef>
            </c:minus>
          </c:errBars>
          <c:cat>
            <c:multiLvlStrRef>
              <c:f>RESULTATS!$L$51:$N$78</c:f>
              <c:multiLvlStrCache>
                <c:ptCount val="28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  <c:pt idx="12">
                    <c:v>femení</c:v>
                  </c:pt>
                  <c:pt idx="13">
                    <c:v>masculí</c:v>
                  </c:pt>
                  <c:pt idx="14">
                    <c:v>femení</c:v>
                  </c:pt>
                  <c:pt idx="15">
                    <c:v>masculí</c:v>
                  </c:pt>
                  <c:pt idx="16">
                    <c:v>femení</c:v>
                  </c:pt>
                  <c:pt idx="17">
                    <c:v>masculí</c:v>
                  </c:pt>
                  <c:pt idx="18">
                    <c:v>femení</c:v>
                  </c:pt>
                  <c:pt idx="19">
                    <c:v>masculí</c:v>
                  </c:pt>
                  <c:pt idx="20">
                    <c:v>femení</c:v>
                  </c:pt>
                  <c:pt idx="21">
                    <c:v>masculí</c:v>
                  </c:pt>
                  <c:pt idx="22">
                    <c:v>femení</c:v>
                  </c:pt>
                  <c:pt idx="23">
                    <c:v>masculí</c:v>
                  </c:pt>
                  <c:pt idx="24">
                    <c:v>femení</c:v>
                  </c:pt>
                  <c:pt idx="25">
                    <c:v>masculí</c:v>
                  </c:pt>
                  <c:pt idx="26">
                    <c:v>femení</c:v>
                  </c:pt>
                  <c:pt idx="27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  <c:pt idx="12">
                    <c:v>músic</c:v>
                  </c:pt>
                  <c:pt idx="14">
                    <c:v>no-músic</c:v>
                  </c:pt>
                  <c:pt idx="16">
                    <c:v>músic</c:v>
                  </c:pt>
                  <c:pt idx="18">
                    <c:v>no-músic</c:v>
                  </c:pt>
                  <c:pt idx="20">
                    <c:v>músic</c:v>
                  </c:pt>
                  <c:pt idx="22">
                    <c:v>no-músic</c:v>
                  </c:pt>
                  <c:pt idx="24">
                    <c:v>músic</c:v>
                  </c:pt>
                  <c:pt idx="26">
                    <c:v>no-músic</c:v>
                  </c:pt>
                </c:lvl>
                <c:lvl>
                  <c:pt idx="0">
                    <c:v>LLE</c:v>
                  </c:pt>
                  <c:pt idx="4">
                    <c:v>CSC</c:v>
                  </c:pt>
                  <c:pt idx="8">
                    <c:v>HUM</c:v>
                  </c:pt>
                  <c:pt idx="12">
                    <c:v>CAB</c:v>
                  </c:pt>
                  <c:pt idx="16">
                    <c:v>CAP</c:v>
                  </c:pt>
                  <c:pt idx="20">
                    <c:v>CIE</c:v>
                  </c:pt>
                  <c:pt idx="24">
                    <c:v>GLO</c:v>
                  </c:pt>
                </c:lvl>
              </c:multiLvlStrCache>
            </c:multiLvlStrRef>
          </c:cat>
          <c:val>
            <c:numRef>
              <c:f>(RESULTATS!$O$11:$O$14,RESULTATS!$R$11:$R$14,RESULTATS!$U$11:$U$14,RESULTATS!$X$11:$X$14,RESULTATS!$AA$11:$AA$14,RESULTATS!$AD$11:$AD$14,RESULTATS!$AG$11:$AG$14)</c:f>
              <c:numCache>
                <c:formatCode>0.00</c:formatCode>
                <c:ptCount val="28"/>
                <c:pt idx="0">
                  <c:v>8.4523809523809526</c:v>
                </c:pt>
                <c:pt idx="1">
                  <c:v>5.0833333333333339</c:v>
                </c:pt>
                <c:pt idx="2">
                  <c:v>5.9759615384615383</c:v>
                </c:pt>
                <c:pt idx="3">
                  <c:v>5.4011627906976756</c:v>
                </c:pt>
                <c:pt idx="4">
                  <c:v>8.7857142857142865</c:v>
                </c:pt>
                <c:pt idx="5">
                  <c:v>7.25</c:v>
                </c:pt>
                <c:pt idx="6">
                  <c:v>7.0576923076923075</c:v>
                </c:pt>
                <c:pt idx="7">
                  <c:v>6.4302325581395348</c:v>
                </c:pt>
                <c:pt idx="8">
                  <c:v>8.6190476190476186</c:v>
                </c:pt>
                <c:pt idx="9">
                  <c:v>6.166666666666667</c:v>
                </c:pt>
                <c:pt idx="10">
                  <c:v>6.5168269230769234</c:v>
                </c:pt>
                <c:pt idx="11">
                  <c:v>5.9156976744186034</c:v>
                </c:pt>
                <c:pt idx="12">
                  <c:v>8</c:v>
                </c:pt>
                <c:pt idx="13">
                  <c:v>4.5</c:v>
                </c:pt>
                <c:pt idx="14">
                  <c:v>4.9807692307692308</c:v>
                </c:pt>
                <c:pt idx="15">
                  <c:v>5</c:v>
                </c:pt>
                <c:pt idx="16">
                  <c:v>9</c:v>
                </c:pt>
                <c:pt idx="17">
                  <c:v>7.375</c:v>
                </c:pt>
                <c:pt idx="18">
                  <c:v>6.2660256410256396</c:v>
                </c:pt>
                <c:pt idx="19">
                  <c:v>5.7306201550387588</c:v>
                </c:pt>
                <c:pt idx="20">
                  <c:v>8.5</c:v>
                </c:pt>
                <c:pt idx="21">
                  <c:v>5.9375</c:v>
                </c:pt>
                <c:pt idx="22">
                  <c:v>5.623397435897437</c:v>
                </c:pt>
                <c:pt idx="23">
                  <c:v>5.3653100775193803</c:v>
                </c:pt>
                <c:pt idx="24">
                  <c:v>8.3869047619047628</c:v>
                </c:pt>
                <c:pt idx="25">
                  <c:v>6.338541666666667</c:v>
                </c:pt>
                <c:pt idx="26">
                  <c:v>6.5064102564102582</c:v>
                </c:pt>
                <c:pt idx="27">
                  <c:v>5.9635012919896635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78047744"/>
        <c:axId val="128476288"/>
      </c:barChart>
      <c:catAx>
        <c:axId val="78047744"/>
        <c:scaling>
          <c:orientation val="minMax"/>
        </c:scaling>
        <c:delete val="0"/>
        <c:axPos val="b"/>
        <c:majorTickMark val="out"/>
        <c:minorTickMark val="none"/>
        <c:tickLblPos val="nextTo"/>
        <c:crossAx val="128476288"/>
        <c:crosses val="autoZero"/>
        <c:auto val="1"/>
        <c:lblAlgn val="ctr"/>
        <c:lblOffset val="100"/>
        <c:noMultiLvlLbl val="0"/>
      </c:catAx>
      <c:valAx>
        <c:axId val="128476288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780477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400" b="1" i="0" baseline="0">
                <a:solidFill>
                  <a:sysClr val="windowText" lastClr="000000"/>
                </a:solidFill>
                <a:effectLst/>
                <a:latin typeface="+mn-lt"/>
              </a:rPr>
              <a:t>P.1-B.1: Mitjana de les notes dels alumnes de la promoció 1 als 16 anys</a:t>
            </a:r>
            <a:endParaRPr lang="es-ES" sz="140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7319444444444451E-2"/>
          <c:y val="0.12659963216433923"/>
          <c:w val="0.90236309523809521"/>
          <c:h val="0.596101488764180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3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5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8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9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7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n = 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n = 44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n = 40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n = 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n = 41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/>
                      <a:t>n = 40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n =</a:t>
                    </a:r>
                    <a:r>
                      <a:rPr lang="en-US" baseline="0"/>
                      <a:t> 3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/>
                      <a:t>n = 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US"/>
                      <a:t>n = 44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/>
                      <a:t>n = 40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2"/>
              <c:layout/>
              <c:tx>
                <c:rich>
                  <a:bodyPr/>
                  <a:lstStyle/>
                  <a:p>
                    <a:r>
                      <a:rPr lang="en-US"/>
                      <a:t>n = 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3"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4"/>
              <c:layout/>
              <c:tx>
                <c:rich>
                  <a:bodyPr/>
                  <a:lstStyle/>
                  <a:p>
                    <a:r>
                      <a:rPr lang="en-US"/>
                      <a:t>n = 30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5"/>
              <c:layout/>
              <c:tx>
                <c:rich>
                  <a:bodyPr/>
                  <a:lstStyle/>
                  <a:p>
                    <a:r>
                      <a:rPr lang="en-US"/>
                      <a:t>n = 32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6"/>
              <c:layout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7"/>
              <c:layout/>
              <c:tx>
                <c:rich>
                  <a:bodyPr/>
                  <a:lstStyle/>
                  <a:p>
                    <a:r>
                      <a:rPr lang="en-US"/>
                      <a:t>n = 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8"/>
              <c:layout/>
              <c:tx>
                <c:rich>
                  <a:bodyPr/>
                  <a:lstStyle/>
                  <a:p>
                    <a:r>
                      <a:rPr lang="en-US"/>
                      <a:t>n = 44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9"/>
              <c:layout/>
              <c:tx>
                <c:rich>
                  <a:bodyPr/>
                  <a:lstStyle/>
                  <a:p>
                    <a:r>
                      <a:rPr lang="en-US"/>
                      <a:t>n = 40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0"/>
              <c:layout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1"/>
              <c:layout/>
              <c:tx>
                <c:rich>
                  <a:bodyPr/>
                  <a:lstStyle/>
                  <a:p>
                    <a:r>
                      <a:rPr lang="en-US"/>
                      <a:t>n = 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2"/>
              <c:layout/>
              <c:tx>
                <c:rich>
                  <a:bodyPr/>
                  <a:lstStyle/>
                  <a:p>
                    <a:r>
                      <a:rPr lang="en-US"/>
                      <a:t>n = 44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3"/>
              <c:layout/>
              <c:tx>
                <c:rich>
                  <a:bodyPr/>
                  <a:lstStyle/>
                  <a:p>
                    <a:r>
                      <a:rPr lang="en-US"/>
                      <a:t>n = 40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4"/>
              <c:layout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5"/>
              <c:layout/>
              <c:tx>
                <c:rich>
                  <a:bodyPr/>
                  <a:lstStyle/>
                  <a:p>
                    <a:r>
                      <a:rPr lang="en-US"/>
                      <a:t>n = 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6"/>
              <c:layout/>
              <c:tx>
                <c:rich>
                  <a:bodyPr/>
                  <a:lstStyle/>
                  <a:p>
                    <a:r>
                      <a:rPr lang="en-US"/>
                      <a:t>n = 45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7"/>
              <c:layout/>
              <c:tx>
                <c:rich>
                  <a:bodyPr/>
                  <a:lstStyle/>
                  <a:p>
                    <a:r>
                      <a:rPr lang="en-US"/>
                      <a:t>n = 40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(RESULTATS!$P$19:$P$22,RESULTATS!$S$19:$S$22,RESULTATS!$V$19:$V$22,RESULTATS!$Y$19:$Y$22,RESULTATS!$AB$19:$AB$22,RESULTATS!$AE$19:$AE$22,RESULTATS!$AH$19:$AH$22)</c:f>
                <c:numCache>
                  <c:formatCode>General</c:formatCode>
                  <c:ptCount val="28"/>
                  <c:pt idx="0">
                    <c:v>0.83887049280786086</c:v>
                  </c:pt>
                  <c:pt idx="2">
                    <c:v>1.4189422816772626</c:v>
                  </c:pt>
                  <c:pt idx="3">
                    <c:v>1.6058031668113291</c:v>
                  </c:pt>
                  <c:pt idx="4">
                    <c:v>0.57735026918962573</c:v>
                  </c:pt>
                  <c:pt idx="6">
                    <c:v>2.140713859103609</c:v>
                  </c:pt>
                  <c:pt idx="7">
                    <c:v>1.9410103986123761</c:v>
                  </c:pt>
                  <c:pt idx="8">
                    <c:v>0.67357531405456272</c:v>
                  </c:pt>
                  <c:pt idx="10">
                    <c:v>1.5990550797057737</c:v>
                  </c:pt>
                  <c:pt idx="11">
                    <c:v>1.6858236503222241</c:v>
                  </c:pt>
                  <c:pt idx="12">
                    <c:v>3.5355339059327378</c:v>
                  </c:pt>
                  <c:pt idx="14">
                    <c:v>1.8070742213255415</c:v>
                  </c:pt>
                  <c:pt idx="15">
                    <c:v>1.9797360527882695</c:v>
                  </c:pt>
                  <c:pt idx="16">
                    <c:v>0.58531409738070739</c:v>
                  </c:pt>
                  <c:pt idx="18">
                    <c:v>1.1635205616947575</c:v>
                  </c:pt>
                  <c:pt idx="19">
                    <c:v>1.2186068565949302</c:v>
                  </c:pt>
                  <c:pt idx="20">
                    <c:v>1.6079950709340349</c:v>
                  </c:pt>
                  <c:pt idx="22">
                    <c:v>1.2094048704427793</c:v>
                  </c:pt>
                  <c:pt idx="23">
                    <c:v>1.4464869116876753</c:v>
                  </c:pt>
                  <c:pt idx="24">
                    <c:v>0.76896461840720554</c:v>
                  </c:pt>
                  <c:pt idx="26">
                    <c:v>1.0834450574062535</c:v>
                  </c:pt>
                  <c:pt idx="27">
                    <c:v>1.1046286594637382</c:v>
                  </c:pt>
                </c:numCache>
              </c:numRef>
            </c:plus>
            <c:minus>
              <c:numRef>
                <c:f>(RESULTATS!$P$19:$P$22,RESULTATS!$S$19:$S$22,RESULTATS!$V$19:$V$22,RESULTATS!$Y$19:$Y$22,RESULTATS!$AB$19:$AB$22,RESULTATS!$AE$19:$AE$22,RESULTATS!$AH$19:$AH$22)</c:f>
                <c:numCache>
                  <c:formatCode>General</c:formatCode>
                  <c:ptCount val="28"/>
                  <c:pt idx="0">
                    <c:v>0.83887049280786086</c:v>
                  </c:pt>
                  <c:pt idx="2">
                    <c:v>1.4189422816772626</c:v>
                  </c:pt>
                  <c:pt idx="3">
                    <c:v>1.6058031668113291</c:v>
                  </c:pt>
                  <c:pt idx="4">
                    <c:v>0.57735026918962573</c:v>
                  </c:pt>
                  <c:pt idx="6">
                    <c:v>2.140713859103609</c:v>
                  </c:pt>
                  <c:pt idx="7">
                    <c:v>1.9410103986123761</c:v>
                  </c:pt>
                  <c:pt idx="8">
                    <c:v>0.67357531405456272</c:v>
                  </c:pt>
                  <c:pt idx="10">
                    <c:v>1.5990550797057737</c:v>
                  </c:pt>
                  <c:pt idx="11">
                    <c:v>1.6858236503222241</c:v>
                  </c:pt>
                  <c:pt idx="12">
                    <c:v>3.5355339059327378</c:v>
                  </c:pt>
                  <c:pt idx="14">
                    <c:v>1.8070742213255415</c:v>
                  </c:pt>
                  <c:pt idx="15">
                    <c:v>1.9797360527882695</c:v>
                  </c:pt>
                  <c:pt idx="16">
                    <c:v>0.58531409738070739</c:v>
                  </c:pt>
                  <c:pt idx="18">
                    <c:v>1.1635205616947575</c:v>
                  </c:pt>
                  <c:pt idx="19">
                    <c:v>1.2186068565949302</c:v>
                  </c:pt>
                  <c:pt idx="20">
                    <c:v>1.6079950709340349</c:v>
                  </c:pt>
                  <c:pt idx="22">
                    <c:v>1.2094048704427793</c:v>
                  </c:pt>
                  <c:pt idx="23">
                    <c:v>1.4464869116876753</c:v>
                  </c:pt>
                  <c:pt idx="24">
                    <c:v>0.76896461840720554</c:v>
                  </c:pt>
                  <c:pt idx="26">
                    <c:v>1.0834450574062535</c:v>
                  </c:pt>
                  <c:pt idx="27">
                    <c:v>1.1046286594637382</c:v>
                  </c:pt>
                </c:numCache>
              </c:numRef>
            </c:minus>
          </c:errBars>
          <c:cat>
            <c:multiLvlStrRef>
              <c:f>RESULTATS!$L$51:$N$78</c:f>
              <c:multiLvlStrCache>
                <c:ptCount val="28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  <c:pt idx="12">
                    <c:v>femení</c:v>
                  </c:pt>
                  <c:pt idx="13">
                    <c:v>masculí</c:v>
                  </c:pt>
                  <c:pt idx="14">
                    <c:v>femení</c:v>
                  </c:pt>
                  <c:pt idx="15">
                    <c:v>masculí</c:v>
                  </c:pt>
                  <c:pt idx="16">
                    <c:v>femení</c:v>
                  </c:pt>
                  <c:pt idx="17">
                    <c:v>masculí</c:v>
                  </c:pt>
                  <c:pt idx="18">
                    <c:v>femení</c:v>
                  </c:pt>
                  <c:pt idx="19">
                    <c:v>masculí</c:v>
                  </c:pt>
                  <c:pt idx="20">
                    <c:v>femení</c:v>
                  </c:pt>
                  <c:pt idx="21">
                    <c:v>masculí</c:v>
                  </c:pt>
                  <c:pt idx="22">
                    <c:v>femení</c:v>
                  </c:pt>
                  <c:pt idx="23">
                    <c:v>masculí</c:v>
                  </c:pt>
                  <c:pt idx="24">
                    <c:v>femení</c:v>
                  </c:pt>
                  <c:pt idx="25">
                    <c:v>masculí</c:v>
                  </c:pt>
                  <c:pt idx="26">
                    <c:v>femení</c:v>
                  </c:pt>
                  <c:pt idx="27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  <c:pt idx="12">
                    <c:v>músic</c:v>
                  </c:pt>
                  <c:pt idx="14">
                    <c:v>no-músic</c:v>
                  </c:pt>
                  <c:pt idx="16">
                    <c:v>músic</c:v>
                  </c:pt>
                  <c:pt idx="18">
                    <c:v>no-músic</c:v>
                  </c:pt>
                  <c:pt idx="20">
                    <c:v>músic</c:v>
                  </c:pt>
                  <c:pt idx="22">
                    <c:v>no-músic</c:v>
                  </c:pt>
                  <c:pt idx="24">
                    <c:v>músic</c:v>
                  </c:pt>
                  <c:pt idx="26">
                    <c:v>no-músic</c:v>
                  </c:pt>
                </c:lvl>
                <c:lvl>
                  <c:pt idx="0">
                    <c:v>LLE</c:v>
                  </c:pt>
                  <c:pt idx="4">
                    <c:v>CSC</c:v>
                  </c:pt>
                  <c:pt idx="8">
                    <c:v>HUM</c:v>
                  </c:pt>
                  <c:pt idx="12">
                    <c:v>CAB</c:v>
                  </c:pt>
                  <c:pt idx="16">
                    <c:v>CAP</c:v>
                  </c:pt>
                  <c:pt idx="20">
                    <c:v>CIE</c:v>
                  </c:pt>
                  <c:pt idx="24">
                    <c:v>GLO</c:v>
                  </c:pt>
                </c:lvl>
              </c:multiLvlStrCache>
            </c:multiLvlStrRef>
          </c:cat>
          <c:val>
            <c:numRef>
              <c:f>(RESULTATS!$O$19:$O$22,RESULTATS!$R$19:$R$22,RESULTATS!$U$19:$U$22,RESULTATS!$X$19:$X$22,RESULTATS!$AA$19:$AA$22,RESULTATS!$AD$19:$AD$22,RESULTATS!$AG$19:$AG$22)</c:f>
              <c:numCache>
                <c:formatCode>0.00</c:formatCode>
                <c:ptCount val="28"/>
                <c:pt idx="0">
                  <c:v>9.1111111111111125</c:v>
                </c:pt>
                <c:pt idx="1">
                  <c:v>4.333333333333333</c:v>
                </c:pt>
                <c:pt idx="2">
                  <c:v>6.3140151515151528</c:v>
                </c:pt>
                <c:pt idx="3">
                  <c:v>6.0379166666666686</c:v>
                </c:pt>
                <c:pt idx="4">
                  <c:v>8.6666666666666661</c:v>
                </c:pt>
                <c:pt idx="5">
                  <c:v>2</c:v>
                </c:pt>
                <c:pt idx="6">
                  <c:v>5.6300813008130079</c:v>
                </c:pt>
                <c:pt idx="7">
                  <c:v>5.7333333333333325</c:v>
                </c:pt>
                <c:pt idx="8">
                  <c:v>8.8888888888888893</c:v>
                </c:pt>
                <c:pt idx="9">
                  <c:v>3.1666666666666665</c:v>
                </c:pt>
                <c:pt idx="10">
                  <c:v>5.956249999999998</c:v>
                </c:pt>
                <c:pt idx="11">
                  <c:v>5.8856249999999992</c:v>
                </c:pt>
                <c:pt idx="12">
                  <c:v>7.5</c:v>
                </c:pt>
                <c:pt idx="14">
                  <c:v>6.1</c:v>
                </c:pt>
                <c:pt idx="15">
                  <c:v>5.375</c:v>
                </c:pt>
                <c:pt idx="16">
                  <c:v>8.9444444444444446</c:v>
                </c:pt>
                <c:pt idx="17">
                  <c:v>6</c:v>
                </c:pt>
                <c:pt idx="18">
                  <c:v>7.4215909090909093</c:v>
                </c:pt>
                <c:pt idx="19">
                  <c:v>7.2854166666666655</c:v>
                </c:pt>
                <c:pt idx="20">
                  <c:v>8.4722222222222232</c:v>
                </c:pt>
                <c:pt idx="21">
                  <c:v>6</c:v>
                </c:pt>
                <c:pt idx="22">
                  <c:v>6.8732954545454534</c:v>
                </c:pt>
                <c:pt idx="23">
                  <c:v>6.5114583333333345</c:v>
                </c:pt>
                <c:pt idx="24">
                  <c:v>8.9351851851851851</c:v>
                </c:pt>
                <c:pt idx="25">
                  <c:v>5.0555555555555554</c:v>
                </c:pt>
                <c:pt idx="26">
                  <c:v>6.7447530864197498</c:v>
                </c:pt>
                <c:pt idx="27">
                  <c:v>6.7673611111111098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78729216"/>
        <c:axId val="128478016"/>
      </c:barChart>
      <c:catAx>
        <c:axId val="78729216"/>
        <c:scaling>
          <c:orientation val="minMax"/>
        </c:scaling>
        <c:delete val="0"/>
        <c:axPos val="b"/>
        <c:majorTickMark val="out"/>
        <c:minorTickMark val="none"/>
        <c:tickLblPos val="nextTo"/>
        <c:crossAx val="128478016"/>
        <c:crosses val="autoZero"/>
        <c:auto val="1"/>
        <c:lblAlgn val="ctr"/>
        <c:lblOffset val="100"/>
        <c:noMultiLvlLbl val="0"/>
      </c:catAx>
      <c:valAx>
        <c:axId val="128478016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787292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400" b="1" i="0" baseline="0">
                <a:solidFill>
                  <a:sysClr val="windowText" lastClr="000000"/>
                </a:solidFill>
                <a:effectLst/>
                <a:latin typeface="+mn-lt"/>
              </a:rPr>
              <a:t>Mitjana de les notes dels alumnes de 17 anys</a:t>
            </a:r>
            <a:endParaRPr lang="es-ES" sz="140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7319444444444451E-2"/>
          <c:y val="0.12659963216433923"/>
          <c:w val="0.90236309523809521"/>
          <c:h val="0.596101488764180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3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5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8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9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7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n = 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n = 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n = 51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n = 27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n = 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n = 51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/>
                      <a:t>n = 27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n =</a:t>
                    </a:r>
                    <a:r>
                      <a:rPr lang="en-US" baseline="0"/>
                      <a:t> 2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US"/>
                      <a:t>n = 51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/>
                      <a:t>n = 27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2"/>
              <c:layout/>
              <c:tx>
                <c:rich>
                  <a:bodyPr/>
                  <a:lstStyle/>
                  <a:p>
                    <a:r>
                      <a:rPr lang="en-US"/>
                      <a:t>n = 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3"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4"/>
              <c:layout/>
              <c:tx>
                <c:rich>
                  <a:bodyPr/>
                  <a:lstStyle/>
                  <a:p>
                    <a:r>
                      <a:rPr lang="en-US"/>
                      <a:t>n = 27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5"/>
              <c:layout/>
              <c:tx>
                <c:rich>
                  <a:bodyPr/>
                  <a:lstStyle/>
                  <a:p>
                    <a:r>
                      <a:rPr lang="en-US"/>
                      <a:t>n = 25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6"/>
              <c:layout/>
              <c:tx>
                <c:rich>
                  <a:bodyPr/>
                  <a:lstStyle/>
                  <a:p>
                    <a:r>
                      <a:rPr lang="en-US"/>
                      <a:t>n = 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7"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8"/>
              <c:layout/>
              <c:tx>
                <c:rich>
                  <a:bodyPr/>
                  <a:lstStyle/>
                  <a:p>
                    <a:r>
                      <a:rPr lang="en-US"/>
                      <a:t>n = 33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9"/>
              <c:layout/>
              <c:tx>
                <c:rich>
                  <a:bodyPr/>
                  <a:lstStyle/>
                  <a:p>
                    <a:r>
                      <a:rPr lang="en-US"/>
                      <a:t>n = 24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0"/>
              <c:layout/>
              <c:tx>
                <c:rich>
                  <a:bodyPr/>
                  <a:lstStyle/>
                  <a:p>
                    <a:r>
                      <a:rPr lang="en-US"/>
                      <a:t>n = 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1"/>
              <c:tx>
                <c:rich>
                  <a:bodyPr/>
                  <a:lstStyle/>
                  <a:p>
                    <a:r>
                      <a:rPr lang="en-US"/>
                      <a:t>n = 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2"/>
              <c:layout/>
              <c:tx>
                <c:rich>
                  <a:bodyPr/>
                  <a:lstStyle/>
                  <a:p>
                    <a:r>
                      <a:rPr lang="en-US"/>
                      <a:t>n = 35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3"/>
              <c:layout/>
              <c:tx>
                <c:rich>
                  <a:bodyPr/>
                  <a:lstStyle/>
                  <a:p>
                    <a:r>
                      <a:rPr lang="en-US"/>
                      <a:t>n = 25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4"/>
              <c:layout/>
              <c:tx>
                <c:rich>
                  <a:bodyPr/>
                  <a:lstStyle/>
                  <a:p>
                    <a:r>
                      <a:rPr lang="en-US"/>
                      <a:t>n =</a:t>
                    </a:r>
                    <a:r>
                      <a:rPr lang="en-US" baseline="0"/>
                      <a:t> 2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6"/>
              <c:layout/>
              <c:tx>
                <c:rich>
                  <a:bodyPr/>
                  <a:lstStyle/>
                  <a:p>
                    <a:r>
                      <a:rPr lang="en-US"/>
                      <a:t>n = 51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7"/>
              <c:layout/>
              <c:tx>
                <c:rich>
                  <a:bodyPr/>
                  <a:lstStyle/>
                  <a:p>
                    <a:r>
                      <a:rPr lang="en-US"/>
                      <a:t>n = 27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(RESULTATS!$P$23:$P$26,RESULTATS!$S$23:$S$26,RESULTATS!$V$23:$V$26,RESULTATS!$Y$23:$Y$26,RESULTATS!$AB$23:$AB$26,RESULTATS!$AE$23:$AE$26,RESULTATS!$AH$23:$AH$26)</c:f>
                <c:numCache>
                  <c:formatCode>General</c:formatCode>
                  <c:ptCount val="28"/>
                  <c:pt idx="0">
                    <c:v>0.70710678118654757</c:v>
                  </c:pt>
                  <c:pt idx="2">
                    <c:v>1.359821531286328</c:v>
                  </c:pt>
                  <c:pt idx="3">
                    <c:v>1.3339193275443373</c:v>
                  </c:pt>
                  <c:pt idx="4">
                    <c:v>0.70710678118654757</c:v>
                  </c:pt>
                  <c:pt idx="6">
                    <c:v>1.5908661539632116</c:v>
                  </c:pt>
                  <c:pt idx="7">
                    <c:v>1.6292329872128033</c:v>
                  </c:pt>
                  <c:pt idx="8">
                    <c:v>0.70710678118654757</c:v>
                  </c:pt>
                  <c:pt idx="10">
                    <c:v>1.352739715748041</c:v>
                  </c:pt>
                  <c:pt idx="11">
                    <c:v>1.372342679580947</c:v>
                  </c:pt>
                  <c:pt idx="12">
                    <c:v>0</c:v>
                  </c:pt>
                  <c:pt idx="14">
                    <c:v>2.1000610491736684</c:v>
                  </c:pt>
                  <c:pt idx="15">
                    <c:v>1.8027756377319946</c:v>
                  </c:pt>
                  <c:pt idx="16">
                    <c:v>1.2963624321753322</c:v>
                  </c:pt>
                  <c:pt idx="18">
                    <c:v>1.7752507291971882</c:v>
                  </c:pt>
                  <c:pt idx="19">
                    <c:v>1.4929888480772691</c:v>
                  </c:pt>
                  <c:pt idx="20">
                    <c:v>0.6481812160876681</c:v>
                  </c:pt>
                  <c:pt idx="22">
                    <c:v>1.7963158687380427</c:v>
                  </c:pt>
                  <c:pt idx="23">
                    <c:v>1.6551197226473648</c:v>
                  </c:pt>
                  <c:pt idx="24">
                    <c:v>0.67764399863710723</c:v>
                  </c:pt>
                  <c:pt idx="26">
                    <c:v>1.3323971250214579</c:v>
                  </c:pt>
                  <c:pt idx="27">
                    <c:v>1.3854397362771462</c:v>
                  </c:pt>
                </c:numCache>
              </c:numRef>
            </c:plus>
            <c:minus>
              <c:numRef>
                <c:f>(RESULTATS!$P$23:$P$26,RESULTATS!$S$23:$S$26,RESULTATS!$V$23:$V$26,RESULTATS!$Y$23:$Y$26,RESULTATS!$AB$23:$AB$26,RESULTATS!$AE$23:$AE$26,RESULTATS!$AH$23:$AH$26)</c:f>
                <c:numCache>
                  <c:formatCode>General</c:formatCode>
                  <c:ptCount val="28"/>
                  <c:pt idx="0">
                    <c:v>0.70710678118654757</c:v>
                  </c:pt>
                  <c:pt idx="2">
                    <c:v>1.359821531286328</c:v>
                  </c:pt>
                  <c:pt idx="3">
                    <c:v>1.3339193275443373</c:v>
                  </c:pt>
                  <c:pt idx="4">
                    <c:v>0.70710678118654757</c:v>
                  </c:pt>
                  <c:pt idx="6">
                    <c:v>1.5908661539632116</c:v>
                  </c:pt>
                  <c:pt idx="7">
                    <c:v>1.6292329872128033</c:v>
                  </c:pt>
                  <c:pt idx="8">
                    <c:v>0.70710678118654757</c:v>
                  </c:pt>
                  <c:pt idx="10">
                    <c:v>1.352739715748041</c:v>
                  </c:pt>
                  <c:pt idx="11">
                    <c:v>1.372342679580947</c:v>
                  </c:pt>
                  <c:pt idx="12">
                    <c:v>0</c:v>
                  </c:pt>
                  <c:pt idx="14">
                    <c:v>2.1000610491736684</c:v>
                  </c:pt>
                  <c:pt idx="15">
                    <c:v>1.8027756377319946</c:v>
                  </c:pt>
                  <c:pt idx="16">
                    <c:v>1.2963624321753322</c:v>
                  </c:pt>
                  <c:pt idx="18">
                    <c:v>1.7752507291971882</c:v>
                  </c:pt>
                  <c:pt idx="19">
                    <c:v>1.4929888480772691</c:v>
                  </c:pt>
                  <c:pt idx="20">
                    <c:v>0.6481812160876681</c:v>
                  </c:pt>
                  <c:pt idx="22">
                    <c:v>1.7963158687380427</c:v>
                  </c:pt>
                  <c:pt idx="23">
                    <c:v>1.6551197226473648</c:v>
                  </c:pt>
                  <c:pt idx="24">
                    <c:v>0.67764399863710723</c:v>
                  </c:pt>
                  <c:pt idx="26">
                    <c:v>1.3323971250214579</c:v>
                  </c:pt>
                  <c:pt idx="27">
                    <c:v>1.3854397362771462</c:v>
                  </c:pt>
                </c:numCache>
              </c:numRef>
            </c:minus>
          </c:errBars>
          <c:cat>
            <c:multiLvlStrRef>
              <c:f>RESULTATS!$L$51:$N$78</c:f>
              <c:multiLvlStrCache>
                <c:ptCount val="28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  <c:pt idx="12">
                    <c:v>femení</c:v>
                  </c:pt>
                  <c:pt idx="13">
                    <c:v>masculí</c:v>
                  </c:pt>
                  <c:pt idx="14">
                    <c:v>femení</c:v>
                  </c:pt>
                  <c:pt idx="15">
                    <c:v>masculí</c:v>
                  </c:pt>
                  <c:pt idx="16">
                    <c:v>femení</c:v>
                  </c:pt>
                  <c:pt idx="17">
                    <c:v>masculí</c:v>
                  </c:pt>
                  <c:pt idx="18">
                    <c:v>femení</c:v>
                  </c:pt>
                  <c:pt idx="19">
                    <c:v>masculí</c:v>
                  </c:pt>
                  <c:pt idx="20">
                    <c:v>femení</c:v>
                  </c:pt>
                  <c:pt idx="21">
                    <c:v>masculí</c:v>
                  </c:pt>
                  <c:pt idx="22">
                    <c:v>femení</c:v>
                  </c:pt>
                  <c:pt idx="23">
                    <c:v>masculí</c:v>
                  </c:pt>
                  <c:pt idx="24">
                    <c:v>femení</c:v>
                  </c:pt>
                  <c:pt idx="25">
                    <c:v>masculí</c:v>
                  </c:pt>
                  <c:pt idx="26">
                    <c:v>femení</c:v>
                  </c:pt>
                  <c:pt idx="27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  <c:pt idx="12">
                    <c:v>músic</c:v>
                  </c:pt>
                  <c:pt idx="14">
                    <c:v>no-músic</c:v>
                  </c:pt>
                  <c:pt idx="16">
                    <c:v>músic</c:v>
                  </c:pt>
                  <c:pt idx="18">
                    <c:v>no-músic</c:v>
                  </c:pt>
                  <c:pt idx="20">
                    <c:v>músic</c:v>
                  </c:pt>
                  <c:pt idx="22">
                    <c:v>no-músic</c:v>
                  </c:pt>
                  <c:pt idx="24">
                    <c:v>músic</c:v>
                  </c:pt>
                  <c:pt idx="26">
                    <c:v>no-músic</c:v>
                  </c:pt>
                </c:lvl>
                <c:lvl>
                  <c:pt idx="0">
                    <c:v>LLE</c:v>
                  </c:pt>
                  <c:pt idx="4">
                    <c:v>CSC</c:v>
                  </c:pt>
                  <c:pt idx="8">
                    <c:v>HUM</c:v>
                  </c:pt>
                  <c:pt idx="12">
                    <c:v>CAB</c:v>
                  </c:pt>
                  <c:pt idx="16">
                    <c:v>CAP</c:v>
                  </c:pt>
                  <c:pt idx="20">
                    <c:v>CIE</c:v>
                  </c:pt>
                  <c:pt idx="24">
                    <c:v>GLO</c:v>
                  </c:pt>
                </c:lvl>
              </c:multiLvlStrCache>
            </c:multiLvlStrRef>
          </c:cat>
          <c:val>
            <c:numRef>
              <c:f>(RESULTATS!$O$23:$O$26,RESULTATS!$R$23:$R$26,RESULTATS!$U$23:$U$26,RESULTATS!$X$23:$X$26,RESULTATS!$AA$23:$AA$26,RESULTATS!$AD$23:$AD$26,RESULTATS!$AG$23:$AG$26)</c:f>
              <c:numCache>
                <c:formatCode>General</c:formatCode>
                <c:ptCount val="28"/>
                <c:pt idx="0" formatCode="0.00">
                  <c:v>9.5</c:v>
                </c:pt>
                <c:pt idx="2" formatCode="0.00">
                  <c:v>6.8424836601307195</c:v>
                </c:pt>
                <c:pt idx="3" formatCode="0.00">
                  <c:v>6.4104938271604928</c:v>
                </c:pt>
                <c:pt idx="4" formatCode="0.00">
                  <c:v>9</c:v>
                </c:pt>
                <c:pt idx="6" formatCode="0.00">
                  <c:v>6.56045751633987</c:v>
                </c:pt>
                <c:pt idx="7" formatCode="0.00">
                  <c:v>6.432098765432098</c:v>
                </c:pt>
                <c:pt idx="8" formatCode="0.00">
                  <c:v>9.25</c:v>
                </c:pt>
                <c:pt idx="10" formatCode="0.00">
                  <c:v>6.7014705882352938</c:v>
                </c:pt>
                <c:pt idx="11" formatCode="0.00">
                  <c:v>6.4212962962962976</c:v>
                </c:pt>
                <c:pt idx="12" formatCode="0.00">
                  <c:v>8</c:v>
                </c:pt>
                <c:pt idx="14" formatCode="0.00">
                  <c:v>5.7777777777777777</c:v>
                </c:pt>
                <c:pt idx="15" formatCode="0.00">
                  <c:v>5.8</c:v>
                </c:pt>
                <c:pt idx="16" formatCode="0.00">
                  <c:v>8.5833333333333339</c:v>
                </c:pt>
                <c:pt idx="18" formatCode="0.00">
                  <c:v>6.1212121212121211</c:v>
                </c:pt>
                <c:pt idx="19" formatCode="0.00">
                  <c:v>6.5625</c:v>
                </c:pt>
                <c:pt idx="20" formatCode="0.00">
                  <c:v>8.2916666666666679</c:v>
                </c:pt>
                <c:pt idx="22" formatCode="0.00">
                  <c:v>5.8142857142857141</c:v>
                </c:pt>
                <c:pt idx="23" formatCode="0.00">
                  <c:v>6.11</c:v>
                </c:pt>
                <c:pt idx="24" formatCode="0.00">
                  <c:v>8.7708333333333339</c:v>
                </c:pt>
                <c:pt idx="26" formatCode="0.00">
                  <c:v>6.4763888888888879</c:v>
                </c:pt>
                <c:pt idx="27" formatCode="0.00">
                  <c:v>6.3191872427983533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78730240"/>
        <c:axId val="128480320"/>
      </c:barChart>
      <c:catAx>
        <c:axId val="78730240"/>
        <c:scaling>
          <c:orientation val="minMax"/>
        </c:scaling>
        <c:delete val="0"/>
        <c:axPos val="b"/>
        <c:majorTickMark val="out"/>
        <c:minorTickMark val="none"/>
        <c:tickLblPos val="nextTo"/>
        <c:crossAx val="128480320"/>
        <c:crosses val="autoZero"/>
        <c:auto val="1"/>
        <c:lblAlgn val="ctr"/>
        <c:lblOffset val="100"/>
        <c:noMultiLvlLbl val="0"/>
      </c:catAx>
      <c:valAx>
        <c:axId val="128480320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787302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200"/>
              <a:t>P.5-D.1: Correlació entre</a:t>
            </a:r>
            <a:r>
              <a:rPr lang="es-ES" sz="1200" baseline="0"/>
              <a:t> els resultats</a:t>
            </a:r>
          </a:p>
          <a:p>
            <a:pPr>
              <a:defRPr/>
            </a:pPr>
            <a:r>
              <a:rPr lang="es-ES" sz="1200" baseline="0"/>
              <a:t>en el camp humanístic i el científic</a:t>
            </a:r>
          </a:p>
          <a:p>
            <a:pPr>
              <a:defRPr/>
            </a:pPr>
            <a:r>
              <a:rPr lang="es-ES" sz="1200" baseline="0"/>
              <a:t>en alumnes de la promoció 5 als 12 anys</a:t>
            </a:r>
            <a:endParaRPr lang="es-ES" sz="1200"/>
          </a:p>
        </c:rich>
      </c:tx>
      <c:layout>
        <c:manualLayout>
          <c:xMode val="edge"/>
          <c:yMode val="edge"/>
          <c:x val="0.21756286189312302"/>
          <c:y val="1.034005201507530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428369227211907"/>
          <c:y val="0.17624086856171611"/>
          <c:w val="0.56888262557190195"/>
          <c:h val="0.69723916801158714"/>
        </c:manualLayout>
      </c:layout>
      <c:scatterChart>
        <c:scatterStyle val="lineMarker"/>
        <c:varyColors val="0"/>
        <c:ser>
          <c:idx val="0"/>
          <c:order val="0"/>
          <c:tx>
            <c:v>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AE37"/>
              </a:solidFill>
              <a:ln>
                <a:solidFill>
                  <a:srgbClr val="FFAE37"/>
                </a:solidFill>
              </a:ln>
            </c:spPr>
          </c:marker>
          <c:trendline>
            <c:spPr>
              <a:ln w="28575">
                <a:solidFill>
                  <a:srgbClr val="EE8E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30904188034188035"/>
                  <c:y val="1.6763519973396517E-2"/>
                </c:manualLayout>
              </c:layout>
              <c:numFmt formatCode="#,##0.00" sourceLinked="0"/>
              <c:txPr>
                <a:bodyPr/>
                <a:lstStyle/>
                <a:p>
                  <a:pPr>
                    <a:defRPr b="1">
                      <a:solidFill>
                        <a:srgbClr val="EE8E00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RESULTATS!$F$2:$F$13</c:f>
              <c:numCache>
                <c:formatCode>0</c:formatCode>
                <c:ptCount val="12"/>
                <c:pt idx="0">
                  <c:v>6</c:v>
                </c:pt>
                <c:pt idx="1">
                  <c:v>9.25</c:v>
                </c:pt>
                <c:pt idx="2">
                  <c:v>5.3333333333333339</c:v>
                </c:pt>
                <c:pt idx="3">
                  <c:v>7.375</c:v>
                </c:pt>
                <c:pt idx="4">
                  <c:v>7.25</c:v>
                </c:pt>
                <c:pt idx="5">
                  <c:v>8.625</c:v>
                </c:pt>
                <c:pt idx="6">
                  <c:v>9.25</c:v>
                </c:pt>
                <c:pt idx="7">
                  <c:v>7.5</c:v>
                </c:pt>
                <c:pt idx="8">
                  <c:v>7.625</c:v>
                </c:pt>
                <c:pt idx="9">
                  <c:v>8.125</c:v>
                </c:pt>
                <c:pt idx="10">
                  <c:v>8</c:v>
                </c:pt>
                <c:pt idx="11">
                  <c:v>6.375</c:v>
                </c:pt>
              </c:numCache>
            </c:numRef>
          </c:xVal>
          <c:yVal>
            <c:numRef>
              <c:f>RESULTATS!$I$2:$I$13</c:f>
              <c:numCache>
                <c:formatCode>0</c:formatCode>
                <c:ptCount val="12"/>
                <c:pt idx="0">
                  <c:v>6</c:v>
                </c:pt>
                <c:pt idx="1">
                  <c:v>9</c:v>
                </c:pt>
                <c:pt idx="2">
                  <c:v>5</c:v>
                </c:pt>
                <c:pt idx="3">
                  <c:v>6.5</c:v>
                </c:pt>
                <c:pt idx="4">
                  <c:v>6.5</c:v>
                </c:pt>
                <c:pt idx="5">
                  <c:v>7.75</c:v>
                </c:pt>
                <c:pt idx="6">
                  <c:v>9.5</c:v>
                </c:pt>
                <c:pt idx="7">
                  <c:v>7.5</c:v>
                </c:pt>
                <c:pt idx="8">
                  <c:v>8</c:v>
                </c:pt>
                <c:pt idx="9">
                  <c:v>8.5</c:v>
                </c:pt>
                <c:pt idx="10">
                  <c:v>6</c:v>
                </c:pt>
                <c:pt idx="11">
                  <c:v>6.5</c:v>
                </c:pt>
              </c:numCache>
            </c:numRef>
          </c:yVal>
          <c:smooth val="0"/>
        </c:ser>
        <c:ser>
          <c:idx val="1"/>
          <c:order val="1"/>
          <c:tx>
            <c:v>No-músics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</a:ln>
            </c:spPr>
          </c:marker>
          <c:trendline>
            <c:spPr>
              <a:ln w="28575">
                <a:solidFill>
                  <a:srgbClr val="0033CC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30039743589743589"/>
                  <c:y val="0.59246927436227848"/>
                </c:manualLayout>
              </c:layout>
              <c:numFmt formatCode="#,##0.00" sourceLinked="0"/>
              <c:spPr>
                <a:ln>
                  <a:noFill/>
                </a:ln>
              </c:spPr>
              <c:txPr>
                <a:bodyPr/>
                <a:lstStyle/>
                <a:p>
                  <a:pPr>
                    <a:defRPr>
                      <a:solidFill>
                        <a:srgbClr val="0033CC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RESULTATS!$F$14:$F$91</c:f>
              <c:numCache>
                <c:formatCode>0</c:formatCode>
                <c:ptCount val="78"/>
                <c:pt idx="0">
                  <c:v>6.25</c:v>
                </c:pt>
                <c:pt idx="1">
                  <c:v>4.25</c:v>
                </c:pt>
                <c:pt idx="2">
                  <c:v>7</c:v>
                </c:pt>
                <c:pt idx="3">
                  <c:v>3.125</c:v>
                </c:pt>
                <c:pt idx="4">
                  <c:v>4.875</c:v>
                </c:pt>
                <c:pt idx="5">
                  <c:v>4.5</c:v>
                </c:pt>
                <c:pt idx="6">
                  <c:v>3</c:v>
                </c:pt>
                <c:pt idx="7">
                  <c:v>5.625</c:v>
                </c:pt>
                <c:pt idx="8">
                  <c:v>5.625</c:v>
                </c:pt>
                <c:pt idx="9">
                  <c:v>5.75</c:v>
                </c:pt>
                <c:pt idx="10">
                  <c:v>4.375</c:v>
                </c:pt>
                <c:pt idx="11">
                  <c:v>4.625</c:v>
                </c:pt>
                <c:pt idx="12">
                  <c:v>7.5</c:v>
                </c:pt>
                <c:pt idx="13">
                  <c:v>4.125</c:v>
                </c:pt>
                <c:pt idx="14">
                  <c:v>7.875</c:v>
                </c:pt>
                <c:pt idx="15">
                  <c:v>8.375</c:v>
                </c:pt>
                <c:pt idx="16">
                  <c:v>7.75</c:v>
                </c:pt>
                <c:pt idx="17">
                  <c:v>5.5</c:v>
                </c:pt>
                <c:pt idx="18">
                  <c:v>3.375</c:v>
                </c:pt>
                <c:pt idx="19">
                  <c:v>6.375</c:v>
                </c:pt>
                <c:pt idx="20">
                  <c:v>9</c:v>
                </c:pt>
                <c:pt idx="21">
                  <c:v>5.875</c:v>
                </c:pt>
                <c:pt idx="22">
                  <c:v>2.25</c:v>
                </c:pt>
                <c:pt idx="23">
                  <c:v>7.125</c:v>
                </c:pt>
                <c:pt idx="24">
                  <c:v>5.875</c:v>
                </c:pt>
                <c:pt idx="25">
                  <c:v>9.375</c:v>
                </c:pt>
                <c:pt idx="26">
                  <c:v>4</c:v>
                </c:pt>
                <c:pt idx="27">
                  <c:v>7.5</c:v>
                </c:pt>
                <c:pt idx="28">
                  <c:v>6.375</c:v>
                </c:pt>
                <c:pt idx="29">
                  <c:v>1.25</c:v>
                </c:pt>
                <c:pt idx="30">
                  <c:v>8.75</c:v>
                </c:pt>
                <c:pt idx="31">
                  <c:v>8.75</c:v>
                </c:pt>
                <c:pt idx="32">
                  <c:v>5.5</c:v>
                </c:pt>
                <c:pt idx="33">
                  <c:v>7.75</c:v>
                </c:pt>
                <c:pt idx="34">
                  <c:v>6.875</c:v>
                </c:pt>
                <c:pt idx="35">
                  <c:v>8.25</c:v>
                </c:pt>
                <c:pt idx="36">
                  <c:v>6.75</c:v>
                </c:pt>
                <c:pt idx="37">
                  <c:v>7.125</c:v>
                </c:pt>
                <c:pt idx="38">
                  <c:v>2.75</c:v>
                </c:pt>
                <c:pt idx="39">
                  <c:v>7.375</c:v>
                </c:pt>
                <c:pt idx="40">
                  <c:v>7.875</c:v>
                </c:pt>
                <c:pt idx="41">
                  <c:v>2.625</c:v>
                </c:pt>
                <c:pt idx="42">
                  <c:v>3.5</c:v>
                </c:pt>
                <c:pt idx="43">
                  <c:v>7.375</c:v>
                </c:pt>
                <c:pt idx="44">
                  <c:v>8.5</c:v>
                </c:pt>
                <c:pt idx="45">
                  <c:v>6.125</c:v>
                </c:pt>
                <c:pt idx="46">
                  <c:v>4.75</c:v>
                </c:pt>
                <c:pt idx="47">
                  <c:v>4.125</c:v>
                </c:pt>
                <c:pt idx="48">
                  <c:v>6</c:v>
                </c:pt>
                <c:pt idx="49">
                  <c:v>5.375</c:v>
                </c:pt>
                <c:pt idx="50">
                  <c:v>3.375</c:v>
                </c:pt>
                <c:pt idx="51">
                  <c:v>3.25</c:v>
                </c:pt>
                <c:pt idx="52">
                  <c:v>6.375</c:v>
                </c:pt>
                <c:pt idx="53">
                  <c:v>4.125</c:v>
                </c:pt>
                <c:pt idx="54">
                  <c:v>5.625</c:v>
                </c:pt>
                <c:pt idx="55">
                  <c:v>4.5</c:v>
                </c:pt>
                <c:pt idx="56">
                  <c:v>9</c:v>
                </c:pt>
                <c:pt idx="57">
                  <c:v>9.25</c:v>
                </c:pt>
                <c:pt idx="58">
                  <c:v>5.375</c:v>
                </c:pt>
                <c:pt idx="59">
                  <c:v>2.25</c:v>
                </c:pt>
                <c:pt idx="60">
                  <c:v>4.375</c:v>
                </c:pt>
                <c:pt idx="61">
                  <c:v>6.375</c:v>
                </c:pt>
                <c:pt idx="62">
                  <c:v>2.375</c:v>
                </c:pt>
                <c:pt idx="63">
                  <c:v>4.375</c:v>
                </c:pt>
                <c:pt idx="64">
                  <c:v>6.625</c:v>
                </c:pt>
                <c:pt idx="65">
                  <c:v>4.625</c:v>
                </c:pt>
                <c:pt idx="66">
                  <c:v>4.375</c:v>
                </c:pt>
                <c:pt idx="67">
                  <c:v>5.125</c:v>
                </c:pt>
                <c:pt idx="68">
                  <c:v>8</c:v>
                </c:pt>
                <c:pt idx="69">
                  <c:v>6.25</c:v>
                </c:pt>
                <c:pt idx="70">
                  <c:v>7.125</c:v>
                </c:pt>
                <c:pt idx="71">
                  <c:v>9</c:v>
                </c:pt>
                <c:pt idx="72">
                  <c:v>6.5</c:v>
                </c:pt>
                <c:pt idx="73">
                  <c:v>5.25</c:v>
                </c:pt>
                <c:pt idx="74">
                  <c:v>6.375</c:v>
                </c:pt>
                <c:pt idx="75">
                  <c:v>6.125</c:v>
                </c:pt>
                <c:pt idx="76">
                  <c:v>6.75</c:v>
                </c:pt>
                <c:pt idx="77">
                  <c:v>8.5</c:v>
                </c:pt>
              </c:numCache>
            </c:numRef>
          </c:xVal>
          <c:yVal>
            <c:numRef>
              <c:f>RESULTATS!$I$14:$I$91</c:f>
              <c:numCache>
                <c:formatCode>0</c:formatCode>
                <c:ptCount val="78"/>
                <c:pt idx="0">
                  <c:v>5.1666666666666661</c:v>
                </c:pt>
                <c:pt idx="1">
                  <c:v>4.125</c:v>
                </c:pt>
                <c:pt idx="2">
                  <c:v>5.8333333333333339</c:v>
                </c:pt>
                <c:pt idx="3">
                  <c:v>1.6666666666666667</c:v>
                </c:pt>
                <c:pt idx="4">
                  <c:v>3.375</c:v>
                </c:pt>
                <c:pt idx="5">
                  <c:v>3.5</c:v>
                </c:pt>
                <c:pt idx="6">
                  <c:v>1.8333333333333333</c:v>
                </c:pt>
                <c:pt idx="7">
                  <c:v>4.75</c:v>
                </c:pt>
                <c:pt idx="8">
                  <c:v>4.5</c:v>
                </c:pt>
                <c:pt idx="9">
                  <c:v>5.6666666666666661</c:v>
                </c:pt>
                <c:pt idx="10">
                  <c:v>3.8333333333333335</c:v>
                </c:pt>
                <c:pt idx="11">
                  <c:v>4</c:v>
                </c:pt>
                <c:pt idx="12">
                  <c:v>6.1666666666666661</c:v>
                </c:pt>
                <c:pt idx="13">
                  <c:v>3.25</c:v>
                </c:pt>
                <c:pt idx="14">
                  <c:v>6.5</c:v>
                </c:pt>
                <c:pt idx="15">
                  <c:v>6.875</c:v>
                </c:pt>
                <c:pt idx="16">
                  <c:v>5.75</c:v>
                </c:pt>
                <c:pt idx="17">
                  <c:v>4.875</c:v>
                </c:pt>
                <c:pt idx="18">
                  <c:v>2.25</c:v>
                </c:pt>
                <c:pt idx="19">
                  <c:v>7</c:v>
                </c:pt>
                <c:pt idx="20">
                  <c:v>8.625</c:v>
                </c:pt>
                <c:pt idx="21">
                  <c:v>6.25</c:v>
                </c:pt>
                <c:pt idx="22">
                  <c:v>1.3333333333333335</c:v>
                </c:pt>
                <c:pt idx="23">
                  <c:v>6.75</c:v>
                </c:pt>
                <c:pt idx="24">
                  <c:v>5.25</c:v>
                </c:pt>
                <c:pt idx="25">
                  <c:v>8.625</c:v>
                </c:pt>
                <c:pt idx="26">
                  <c:v>3.1666666666666665</c:v>
                </c:pt>
                <c:pt idx="27">
                  <c:v>6.75</c:v>
                </c:pt>
                <c:pt idx="28">
                  <c:v>5.6666666666666661</c:v>
                </c:pt>
                <c:pt idx="29">
                  <c:v>1.8333333333333333</c:v>
                </c:pt>
                <c:pt idx="30">
                  <c:v>8.1666666666666679</c:v>
                </c:pt>
                <c:pt idx="31">
                  <c:v>7.3333333333333339</c:v>
                </c:pt>
                <c:pt idx="32">
                  <c:v>5</c:v>
                </c:pt>
                <c:pt idx="33">
                  <c:v>5.8333333333333339</c:v>
                </c:pt>
                <c:pt idx="34">
                  <c:v>6.1666666666666661</c:v>
                </c:pt>
                <c:pt idx="35">
                  <c:v>7.166666666666667</c:v>
                </c:pt>
                <c:pt idx="36">
                  <c:v>7.3333333333333339</c:v>
                </c:pt>
                <c:pt idx="37">
                  <c:v>7.8333333333333339</c:v>
                </c:pt>
                <c:pt idx="38">
                  <c:v>3</c:v>
                </c:pt>
                <c:pt idx="39">
                  <c:v>6.6666666666666661</c:v>
                </c:pt>
                <c:pt idx="40">
                  <c:v>7</c:v>
                </c:pt>
                <c:pt idx="41">
                  <c:v>2.375</c:v>
                </c:pt>
                <c:pt idx="42">
                  <c:v>2.5</c:v>
                </c:pt>
                <c:pt idx="43">
                  <c:v>8.375</c:v>
                </c:pt>
                <c:pt idx="44">
                  <c:v>8.375</c:v>
                </c:pt>
                <c:pt idx="45">
                  <c:v>4.125</c:v>
                </c:pt>
                <c:pt idx="46">
                  <c:v>2.875</c:v>
                </c:pt>
                <c:pt idx="47">
                  <c:v>3.5</c:v>
                </c:pt>
                <c:pt idx="48">
                  <c:v>5</c:v>
                </c:pt>
                <c:pt idx="49">
                  <c:v>4.25</c:v>
                </c:pt>
                <c:pt idx="50">
                  <c:v>4.166666666666667</c:v>
                </c:pt>
                <c:pt idx="51">
                  <c:v>4.166666666666667</c:v>
                </c:pt>
                <c:pt idx="52">
                  <c:v>6.125</c:v>
                </c:pt>
                <c:pt idx="53">
                  <c:v>3.125</c:v>
                </c:pt>
                <c:pt idx="54">
                  <c:v>6.5</c:v>
                </c:pt>
                <c:pt idx="55">
                  <c:v>3.625</c:v>
                </c:pt>
                <c:pt idx="56">
                  <c:v>9.125</c:v>
                </c:pt>
                <c:pt idx="57">
                  <c:v>9.625</c:v>
                </c:pt>
                <c:pt idx="58">
                  <c:v>6.25</c:v>
                </c:pt>
                <c:pt idx="59">
                  <c:v>2.125</c:v>
                </c:pt>
                <c:pt idx="60">
                  <c:v>5</c:v>
                </c:pt>
                <c:pt idx="61">
                  <c:v>7.125</c:v>
                </c:pt>
                <c:pt idx="62">
                  <c:v>3.875</c:v>
                </c:pt>
                <c:pt idx="63">
                  <c:v>3.5</c:v>
                </c:pt>
                <c:pt idx="64">
                  <c:v>6.5</c:v>
                </c:pt>
                <c:pt idx="65">
                  <c:v>4.75</c:v>
                </c:pt>
                <c:pt idx="66">
                  <c:v>5</c:v>
                </c:pt>
                <c:pt idx="67">
                  <c:v>5.375</c:v>
                </c:pt>
                <c:pt idx="68">
                  <c:v>7</c:v>
                </c:pt>
                <c:pt idx="69">
                  <c:v>4.6666666666666661</c:v>
                </c:pt>
                <c:pt idx="70">
                  <c:v>6.1666666666666661</c:v>
                </c:pt>
                <c:pt idx="71">
                  <c:v>8.5</c:v>
                </c:pt>
                <c:pt idx="72">
                  <c:v>6.6666666666666661</c:v>
                </c:pt>
                <c:pt idx="73">
                  <c:v>4.5</c:v>
                </c:pt>
                <c:pt idx="74">
                  <c:v>5.1666666666666661</c:v>
                </c:pt>
                <c:pt idx="75">
                  <c:v>5.6666666666666661</c:v>
                </c:pt>
                <c:pt idx="76">
                  <c:v>7</c:v>
                </c:pt>
                <c:pt idx="77">
                  <c:v>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482624"/>
        <c:axId val="137289728"/>
      </c:scatterChart>
      <c:valAx>
        <c:axId val="128482624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Qualificació mitjana en el camp</a:t>
                </a:r>
                <a:r>
                  <a:rPr lang="es-ES" baseline="0"/>
                  <a:t> humanístic</a:t>
                </a:r>
                <a:endParaRPr lang="es-ES"/>
              </a:p>
            </c:rich>
          </c:tx>
          <c:layout>
            <c:manualLayout>
              <c:xMode val="edge"/>
              <c:yMode val="edge"/>
              <c:x val="0.16129658119658116"/>
              <c:y val="0.93419153439153435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a-ES"/>
          </a:p>
        </c:txPr>
        <c:crossAx val="137289728"/>
        <c:crosses val="autoZero"/>
        <c:crossBetween val="midCat"/>
        <c:majorUnit val="1"/>
      </c:valAx>
      <c:valAx>
        <c:axId val="137289728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 mitjana en el camp científic</a:t>
                </a:r>
              </a:p>
            </c:rich>
          </c:tx>
          <c:layout>
            <c:manualLayout>
              <c:xMode val="edge"/>
              <c:yMode val="edge"/>
              <c:x val="1.6263461538461539E-2"/>
              <c:y val="0.21223316844716023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128482624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72194935897435897"/>
          <c:y val="0.37932050269498829"/>
          <c:w val="0.22844882260680305"/>
          <c:h val="0.4006456887115323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300" b="1" i="0" baseline="0">
                <a:effectLst/>
                <a:latin typeface="+mn-lt"/>
              </a:rPr>
              <a:t>P.4-D.1: Correlació entre els resultats</a:t>
            </a:r>
          </a:p>
          <a:p>
            <a:pPr>
              <a:defRPr/>
            </a:pPr>
            <a:r>
              <a:rPr lang="es-ES" sz="1300" b="1" i="0" baseline="0">
                <a:effectLst/>
                <a:latin typeface="+mn-lt"/>
              </a:rPr>
              <a:t>en el camp humanístic i el científic</a:t>
            </a:r>
          </a:p>
          <a:p>
            <a:pPr>
              <a:defRPr/>
            </a:pPr>
            <a:r>
              <a:rPr lang="es-ES" sz="1300" b="1" i="0" baseline="0">
                <a:effectLst/>
                <a:latin typeface="+mn-lt"/>
              </a:rPr>
              <a:t>en alumnes de la promoció 4 als 13 anys</a:t>
            </a:r>
            <a:endParaRPr lang="es-ES" sz="1300">
              <a:effectLst/>
              <a:latin typeface="+mn-lt"/>
            </a:endParaRPr>
          </a:p>
        </c:rich>
      </c:tx>
      <c:layout>
        <c:manualLayout>
          <c:xMode val="edge"/>
          <c:yMode val="edge"/>
          <c:x val="0.19102846045003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1726068376068379E-2"/>
          <c:y val="0.16636772486772486"/>
          <c:w val="0.62473675213675217"/>
          <c:h val="0.69821570199257066"/>
        </c:manualLayout>
      </c:layout>
      <c:scatterChart>
        <c:scatterStyle val="lineMarker"/>
        <c:varyColors val="0"/>
        <c:ser>
          <c:idx val="0"/>
          <c:order val="0"/>
          <c:tx>
            <c:v>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AE37"/>
              </a:solidFill>
              <a:ln>
                <a:solidFill>
                  <a:srgbClr val="FFAE37"/>
                </a:solidFill>
              </a:ln>
            </c:spPr>
          </c:marker>
          <c:trendline>
            <c:spPr>
              <a:ln w="28575">
                <a:solidFill>
                  <a:srgbClr val="EE8E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5977350427350426"/>
                  <c:y val="3.521957671957672E-2"/>
                </c:manualLayout>
              </c:layout>
              <c:numFmt formatCode="#,##0.00" sourceLinked="0"/>
              <c:txPr>
                <a:bodyPr/>
                <a:lstStyle/>
                <a:p>
                  <a:pPr>
                    <a:defRPr b="1">
                      <a:solidFill>
                        <a:srgbClr val="EE8E00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RESULTATS!$F$92:$F$102</c:f>
              <c:numCache>
                <c:formatCode>0</c:formatCode>
                <c:ptCount val="11"/>
                <c:pt idx="0">
                  <c:v>6.75</c:v>
                </c:pt>
                <c:pt idx="1">
                  <c:v>6.875</c:v>
                </c:pt>
                <c:pt idx="2">
                  <c:v>7.875</c:v>
                </c:pt>
                <c:pt idx="3">
                  <c:v>8.6666666666666679</c:v>
                </c:pt>
                <c:pt idx="4">
                  <c:v>9.75</c:v>
                </c:pt>
                <c:pt idx="5">
                  <c:v>6.625</c:v>
                </c:pt>
                <c:pt idx="6">
                  <c:v>6.25</c:v>
                </c:pt>
                <c:pt idx="7">
                  <c:v>3.5</c:v>
                </c:pt>
                <c:pt idx="8">
                  <c:v>6.5</c:v>
                </c:pt>
                <c:pt idx="9">
                  <c:v>9.375</c:v>
                </c:pt>
                <c:pt idx="10">
                  <c:v>7.3333333333333339</c:v>
                </c:pt>
              </c:numCache>
            </c:numRef>
          </c:xVal>
          <c:yVal>
            <c:numRef>
              <c:f>RESULTATS!$I$92:$I$102</c:f>
              <c:numCache>
                <c:formatCode>0</c:formatCode>
                <c:ptCount val="11"/>
                <c:pt idx="0">
                  <c:v>7.125</c:v>
                </c:pt>
                <c:pt idx="1">
                  <c:v>6.375</c:v>
                </c:pt>
                <c:pt idx="2">
                  <c:v>7</c:v>
                </c:pt>
                <c:pt idx="3">
                  <c:v>7.625</c:v>
                </c:pt>
                <c:pt idx="4">
                  <c:v>9.375</c:v>
                </c:pt>
                <c:pt idx="5">
                  <c:v>6.75</c:v>
                </c:pt>
                <c:pt idx="6">
                  <c:v>6.125</c:v>
                </c:pt>
                <c:pt idx="7">
                  <c:v>4.875</c:v>
                </c:pt>
                <c:pt idx="8">
                  <c:v>6</c:v>
                </c:pt>
                <c:pt idx="9">
                  <c:v>9.25</c:v>
                </c:pt>
                <c:pt idx="10">
                  <c:v>6.75</c:v>
                </c:pt>
              </c:numCache>
            </c:numRef>
          </c:yVal>
          <c:smooth val="0"/>
        </c:ser>
        <c:ser>
          <c:idx val="1"/>
          <c:order val="1"/>
          <c:tx>
            <c:v>No-músics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</a:ln>
            </c:spPr>
          </c:marker>
          <c:trendline>
            <c:spPr>
              <a:ln w="28575">
                <a:solidFill>
                  <a:srgbClr val="0033CC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9989358974358976"/>
                  <c:y val="0.54704047619047624"/>
                </c:manualLayout>
              </c:layout>
              <c:numFmt formatCode="#,##0.00" sourceLinked="0"/>
              <c:spPr>
                <a:ln>
                  <a:noFill/>
                </a:ln>
              </c:spPr>
              <c:txPr>
                <a:bodyPr/>
                <a:lstStyle/>
                <a:p>
                  <a:pPr>
                    <a:defRPr>
                      <a:solidFill>
                        <a:srgbClr val="0033CC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RESULTATS!$F$103:$F$186</c:f>
              <c:numCache>
                <c:formatCode>0</c:formatCode>
                <c:ptCount val="84"/>
                <c:pt idx="0">
                  <c:v>5.25</c:v>
                </c:pt>
                <c:pt idx="1">
                  <c:v>6.95</c:v>
                </c:pt>
                <c:pt idx="2">
                  <c:v>4.125</c:v>
                </c:pt>
                <c:pt idx="3">
                  <c:v>7.9</c:v>
                </c:pt>
                <c:pt idx="4">
                  <c:v>5.75</c:v>
                </c:pt>
                <c:pt idx="6">
                  <c:v>4.625</c:v>
                </c:pt>
                <c:pt idx="7">
                  <c:v>8</c:v>
                </c:pt>
                <c:pt idx="8">
                  <c:v>3.6</c:v>
                </c:pt>
                <c:pt idx="9">
                  <c:v>1.9</c:v>
                </c:pt>
                <c:pt idx="10">
                  <c:v>6.6</c:v>
                </c:pt>
                <c:pt idx="11">
                  <c:v>2.5</c:v>
                </c:pt>
                <c:pt idx="12">
                  <c:v>2.875</c:v>
                </c:pt>
                <c:pt idx="13">
                  <c:v>6.2</c:v>
                </c:pt>
                <c:pt idx="14">
                  <c:v>5.25</c:v>
                </c:pt>
                <c:pt idx="15">
                  <c:v>8.1999999999999993</c:v>
                </c:pt>
                <c:pt idx="16">
                  <c:v>8.8000000000000007</c:v>
                </c:pt>
                <c:pt idx="17">
                  <c:v>2.25</c:v>
                </c:pt>
                <c:pt idx="18">
                  <c:v>4</c:v>
                </c:pt>
                <c:pt idx="19">
                  <c:v>5.5</c:v>
                </c:pt>
                <c:pt idx="20">
                  <c:v>3.875</c:v>
                </c:pt>
                <c:pt idx="21">
                  <c:v>9.25</c:v>
                </c:pt>
                <c:pt idx="22">
                  <c:v>3.75</c:v>
                </c:pt>
                <c:pt idx="23">
                  <c:v>5.35</c:v>
                </c:pt>
                <c:pt idx="24">
                  <c:v>7.7</c:v>
                </c:pt>
                <c:pt idx="25">
                  <c:v>4.625</c:v>
                </c:pt>
                <c:pt idx="26">
                  <c:v>6.125</c:v>
                </c:pt>
                <c:pt idx="27">
                  <c:v>5.875</c:v>
                </c:pt>
                <c:pt idx="28">
                  <c:v>3.125</c:v>
                </c:pt>
                <c:pt idx="29">
                  <c:v>8.85</c:v>
                </c:pt>
                <c:pt idx="30">
                  <c:v>8.35</c:v>
                </c:pt>
                <c:pt idx="31">
                  <c:v>4.8499999999999996</c:v>
                </c:pt>
                <c:pt idx="32">
                  <c:v>7.25</c:v>
                </c:pt>
                <c:pt idx="33">
                  <c:v>5.4166666666666661</c:v>
                </c:pt>
                <c:pt idx="34">
                  <c:v>7.1</c:v>
                </c:pt>
                <c:pt idx="35">
                  <c:v>6.05</c:v>
                </c:pt>
                <c:pt idx="36">
                  <c:v>4.125</c:v>
                </c:pt>
                <c:pt idx="37">
                  <c:v>7.1</c:v>
                </c:pt>
                <c:pt idx="38">
                  <c:v>7.6</c:v>
                </c:pt>
                <c:pt idx="39">
                  <c:v>6.45</c:v>
                </c:pt>
                <c:pt idx="40">
                  <c:v>7.65</c:v>
                </c:pt>
                <c:pt idx="41">
                  <c:v>7.2</c:v>
                </c:pt>
                <c:pt idx="42">
                  <c:v>5.375</c:v>
                </c:pt>
                <c:pt idx="43">
                  <c:v>7.125</c:v>
                </c:pt>
                <c:pt idx="44">
                  <c:v>2.75</c:v>
                </c:pt>
                <c:pt idx="45">
                  <c:v>8.9499999999999993</c:v>
                </c:pt>
                <c:pt idx="46">
                  <c:v>6.75</c:v>
                </c:pt>
                <c:pt idx="47">
                  <c:v>6.95</c:v>
                </c:pt>
                <c:pt idx="48">
                  <c:v>8.15</c:v>
                </c:pt>
                <c:pt idx="49">
                  <c:v>7.625</c:v>
                </c:pt>
                <c:pt idx="50">
                  <c:v>4</c:v>
                </c:pt>
                <c:pt idx="51">
                  <c:v>7.1</c:v>
                </c:pt>
                <c:pt idx="52">
                  <c:v>5.7</c:v>
                </c:pt>
                <c:pt idx="53">
                  <c:v>3.666666666666667</c:v>
                </c:pt>
                <c:pt idx="54">
                  <c:v>5</c:v>
                </c:pt>
                <c:pt idx="55">
                  <c:v>4.166666666666667</c:v>
                </c:pt>
                <c:pt idx="56">
                  <c:v>7.125</c:v>
                </c:pt>
                <c:pt idx="57">
                  <c:v>6.2</c:v>
                </c:pt>
                <c:pt idx="58">
                  <c:v>6.1</c:v>
                </c:pt>
                <c:pt idx="59">
                  <c:v>6.05</c:v>
                </c:pt>
                <c:pt idx="60">
                  <c:v>3.125</c:v>
                </c:pt>
                <c:pt idx="61">
                  <c:v>8.75</c:v>
                </c:pt>
                <c:pt idx="62">
                  <c:v>4.25</c:v>
                </c:pt>
                <c:pt idx="63">
                  <c:v>8.5500000000000007</c:v>
                </c:pt>
                <c:pt idx="64">
                  <c:v>3.7</c:v>
                </c:pt>
                <c:pt idx="65">
                  <c:v>7.75</c:v>
                </c:pt>
                <c:pt idx="66">
                  <c:v>6.8</c:v>
                </c:pt>
                <c:pt idx="67">
                  <c:v>2.25</c:v>
                </c:pt>
                <c:pt idx="68">
                  <c:v>5.5833333333333339</c:v>
                </c:pt>
                <c:pt idx="69">
                  <c:v>4.25</c:v>
                </c:pt>
                <c:pt idx="70">
                  <c:v>4.75</c:v>
                </c:pt>
                <c:pt idx="71">
                  <c:v>5</c:v>
                </c:pt>
                <c:pt idx="73">
                  <c:v>3.3</c:v>
                </c:pt>
                <c:pt idx="74">
                  <c:v>7.25</c:v>
                </c:pt>
                <c:pt idx="75">
                  <c:v>7.625</c:v>
                </c:pt>
                <c:pt idx="76">
                  <c:v>7.65</c:v>
                </c:pt>
                <c:pt idx="77">
                  <c:v>6.125</c:v>
                </c:pt>
                <c:pt idx="78">
                  <c:v>6.25</c:v>
                </c:pt>
                <c:pt idx="79">
                  <c:v>3.3</c:v>
                </c:pt>
                <c:pt idx="80">
                  <c:v>7.7</c:v>
                </c:pt>
                <c:pt idx="81">
                  <c:v>4.75</c:v>
                </c:pt>
                <c:pt idx="82">
                  <c:v>8.65</c:v>
                </c:pt>
                <c:pt idx="83">
                  <c:v>3.85</c:v>
                </c:pt>
              </c:numCache>
            </c:numRef>
          </c:xVal>
          <c:yVal>
            <c:numRef>
              <c:f>RESULTATS!$I$103:$I$186</c:f>
              <c:numCache>
                <c:formatCode>0</c:formatCode>
                <c:ptCount val="84"/>
                <c:pt idx="0">
                  <c:v>5.375</c:v>
                </c:pt>
                <c:pt idx="1">
                  <c:v>6.5</c:v>
                </c:pt>
                <c:pt idx="2">
                  <c:v>4.375</c:v>
                </c:pt>
                <c:pt idx="3">
                  <c:v>7.875</c:v>
                </c:pt>
                <c:pt idx="4">
                  <c:v>4.75</c:v>
                </c:pt>
                <c:pt idx="6">
                  <c:v>4.5</c:v>
                </c:pt>
                <c:pt idx="7">
                  <c:v>6.875</c:v>
                </c:pt>
                <c:pt idx="8">
                  <c:v>3.75</c:v>
                </c:pt>
                <c:pt idx="9">
                  <c:v>1.625</c:v>
                </c:pt>
                <c:pt idx="10">
                  <c:v>6.75</c:v>
                </c:pt>
                <c:pt idx="11">
                  <c:v>2.75</c:v>
                </c:pt>
                <c:pt idx="12">
                  <c:v>3.75</c:v>
                </c:pt>
                <c:pt idx="13">
                  <c:v>6.75</c:v>
                </c:pt>
                <c:pt idx="14">
                  <c:v>5.125</c:v>
                </c:pt>
                <c:pt idx="15">
                  <c:v>7.25</c:v>
                </c:pt>
                <c:pt idx="16">
                  <c:v>9</c:v>
                </c:pt>
                <c:pt idx="17">
                  <c:v>1.75</c:v>
                </c:pt>
                <c:pt idx="18">
                  <c:v>2.25</c:v>
                </c:pt>
                <c:pt idx="19">
                  <c:v>4.875</c:v>
                </c:pt>
                <c:pt idx="20">
                  <c:v>2.875</c:v>
                </c:pt>
                <c:pt idx="21">
                  <c:v>9</c:v>
                </c:pt>
                <c:pt idx="22">
                  <c:v>2.125</c:v>
                </c:pt>
                <c:pt idx="23">
                  <c:v>5.75</c:v>
                </c:pt>
                <c:pt idx="24">
                  <c:v>6.875</c:v>
                </c:pt>
                <c:pt idx="25">
                  <c:v>3.125</c:v>
                </c:pt>
                <c:pt idx="26">
                  <c:v>5.375</c:v>
                </c:pt>
                <c:pt idx="27">
                  <c:v>6</c:v>
                </c:pt>
                <c:pt idx="28">
                  <c:v>2.125</c:v>
                </c:pt>
                <c:pt idx="29">
                  <c:v>8.625</c:v>
                </c:pt>
                <c:pt idx="30">
                  <c:v>7.75</c:v>
                </c:pt>
                <c:pt idx="31">
                  <c:v>3.875</c:v>
                </c:pt>
                <c:pt idx="32">
                  <c:v>6.375</c:v>
                </c:pt>
                <c:pt idx="33">
                  <c:v>5.125</c:v>
                </c:pt>
                <c:pt idx="34">
                  <c:v>6.875</c:v>
                </c:pt>
                <c:pt idx="35">
                  <c:v>6</c:v>
                </c:pt>
                <c:pt idx="36">
                  <c:v>3.5</c:v>
                </c:pt>
                <c:pt idx="37">
                  <c:v>6</c:v>
                </c:pt>
                <c:pt idx="38">
                  <c:v>7.375</c:v>
                </c:pt>
                <c:pt idx="39">
                  <c:v>6.5</c:v>
                </c:pt>
                <c:pt idx="40">
                  <c:v>7</c:v>
                </c:pt>
                <c:pt idx="41">
                  <c:v>6.75</c:v>
                </c:pt>
                <c:pt idx="42">
                  <c:v>4</c:v>
                </c:pt>
                <c:pt idx="43">
                  <c:v>6</c:v>
                </c:pt>
                <c:pt idx="44">
                  <c:v>2.875</c:v>
                </c:pt>
                <c:pt idx="45">
                  <c:v>7.25</c:v>
                </c:pt>
                <c:pt idx="46">
                  <c:v>4.75</c:v>
                </c:pt>
                <c:pt idx="47">
                  <c:v>6.625</c:v>
                </c:pt>
                <c:pt idx="48">
                  <c:v>7.5</c:v>
                </c:pt>
                <c:pt idx="49">
                  <c:v>7.125</c:v>
                </c:pt>
                <c:pt idx="50">
                  <c:v>2.875</c:v>
                </c:pt>
                <c:pt idx="51">
                  <c:v>6</c:v>
                </c:pt>
                <c:pt idx="52">
                  <c:v>6.375</c:v>
                </c:pt>
                <c:pt idx="53">
                  <c:v>2.875</c:v>
                </c:pt>
                <c:pt idx="54">
                  <c:v>4.625</c:v>
                </c:pt>
                <c:pt idx="55">
                  <c:v>3.75</c:v>
                </c:pt>
                <c:pt idx="56">
                  <c:v>6</c:v>
                </c:pt>
                <c:pt idx="57">
                  <c:v>6.75</c:v>
                </c:pt>
                <c:pt idx="58">
                  <c:v>6</c:v>
                </c:pt>
                <c:pt idx="59">
                  <c:v>4.5</c:v>
                </c:pt>
                <c:pt idx="60">
                  <c:v>4.375</c:v>
                </c:pt>
                <c:pt idx="61">
                  <c:v>8</c:v>
                </c:pt>
                <c:pt idx="62">
                  <c:v>3.125</c:v>
                </c:pt>
                <c:pt idx="63">
                  <c:v>8.25</c:v>
                </c:pt>
                <c:pt idx="64">
                  <c:v>4.125</c:v>
                </c:pt>
                <c:pt idx="65">
                  <c:v>7.375</c:v>
                </c:pt>
                <c:pt idx="66">
                  <c:v>6.875</c:v>
                </c:pt>
                <c:pt idx="67">
                  <c:v>3.375</c:v>
                </c:pt>
                <c:pt idx="68">
                  <c:v>6</c:v>
                </c:pt>
                <c:pt idx="69">
                  <c:v>3.125</c:v>
                </c:pt>
                <c:pt idx="70">
                  <c:v>3.125</c:v>
                </c:pt>
                <c:pt idx="71">
                  <c:v>4.5</c:v>
                </c:pt>
                <c:pt idx="73">
                  <c:v>2.375</c:v>
                </c:pt>
                <c:pt idx="74">
                  <c:v>7.125</c:v>
                </c:pt>
                <c:pt idx="75">
                  <c:v>7.5</c:v>
                </c:pt>
                <c:pt idx="76">
                  <c:v>7.75</c:v>
                </c:pt>
                <c:pt idx="77">
                  <c:v>8.25</c:v>
                </c:pt>
                <c:pt idx="78">
                  <c:v>5</c:v>
                </c:pt>
                <c:pt idx="79">
                  <c:v>3.5</c:v>
                </c:pt>
                <c:pt idx="80">
                  <c:v>7.5</c:v>
                </c:pt>
                <c:pt idx="81">
                  <c:v>3.75</c:v>
                </c:pt>
                <c:pt idx="82">
                  <c:v>9</c:v>
                </c:pt>
                <c:pt idx="83">
                  <c:v>3.125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291456"/>
        <c:axId val="137292032"/>
      </c:scatterChart>
      <c:valAx>
        <c:axId val="137291456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Qualificació mitjana en el camp humanístic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a-ES"/>
          </a:p>
        </c:txPr>
        <c:crossAx val="137292032"/>
        <c:crosses val="autoZero"/>
        <c:crossBetween val="midCat"/>
        <c:majorUnit val="1"/>
      </c:valAx>
      <c:valAx>
        <c:axId val="137292032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 mitjana en el camp científic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37291456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72549209401709402"/>
          <c:y val="0.37878253968253967"/>
          <c:w val="0.26194319224376056"/>
          <c:h val="0.33486876640419949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300" b="1" i="0" baseline="0">
                <a:effectLst/>
                <a:latin typeface="+mn-lt"/>
              </a:rPr>
              <a:t>P.3-D.1: Correlació entre els resultats</a:t>
            </a:r>
          </a:p>
          <a:p>
            <a:pPr>
              <a:defRPr/>
            </a:pPr>
            <a:r>
              <a:rPr lang="es-ES" sz="1300" b="1" i="0" baseline="0">
                <a:effectLst/>
                <a:latin typeface="+mn-lt"/>
              </a:rPr>
              <a:t>en el camp humanístic i el científic</a:t>
            </a:r>
          </a:p>
          <a:p>
            <a:pPr>
              <a:defRPr/>
            </a:pPr>
            <a:r>
              <a:rPr lang="es-ES" sz="1300" b="1" i="0" baseline="0">
                <a:effectLst/>
                <a:latin typeface="+mn-lt"/>
              </a:rPr>
              <a:t>en alumnes de la prmoció 3 als 14 anys</a:t>
            </a:r>
            <a:endParaRPr lang="es-ES" sz="1300">
              <a:effectLst/>
              <a:latin typeface="+mn-lt"/>
            </a:endParaRPr>
          </a:p>
        </c:rich>
      </c:tx>
      <c:layout>
        <c:manualLayout>
          <c:xMode val="edge"/>
          <c:yMode val="edge"/>
          <c:x val="0.2011740212364469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9653205128205132E-2"/>
          <c:y val="0.17247354497354497"/>
          <c:w val="0.63741452991452996"/>
          <c:h val="0.69210978835978831"/>
        </c:manualLayout>
      </c:layout>
      <c:scatterChart>
        <c:scatterStyle val="lineMarker"/>
        <c:varyColors val="0"/>
        <c:ser>
          <c:idx val="0"/>
          <c:order val="0"/>
          <c:tx>
            <c:v>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AE37"/>
              </a:solidFill>
              <a:ln>
                <a:solidFill>
                  <a:srgbClr val="FFAE37"/>
                </a:solidFill>
              </a:ln>
            </c:spPr>
          </c:marker>
          <c:trendline>
            <c:spPr>
              <a:ln w="28575">
                <a:solidFill>
                  <a:srgbClr val="EE8E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8334081196581196"/>
                  <c:y val="4.1171164021164018E-2"/>
                </c:manualLayout>
              </c:layout>
              <c:numFmt formatCode="#,##0.00" sourceLinked="0"/>
              <c:txPr>
                <a:bodyPr/>
                <a:lstStyle/>
                <a:p>
                  <a:pPr>
                    <a:defRPr b="1">
                      <a:solidFill>
                        <a:srgbClr val="EE8E00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RESULTATS!$F$187:$F$197</c:f>
              <c:numCache>
                <c:formatCode>0</c:formatCode>
                <c:ptCount val="11"/>
                <c:pt idx="0">
                  <c:v>6.4166666666666661</c:v>
                </c:pt>
                <c:pt idx="1">
                  <c:v>9.1666666666666679</c:v>
                </c:pt>
                <c:pt idx="2">
                  <c:v>9.5</c:v>
                </c:pt>
                <c:pt idx="3">
                  <c:v>9.4166666666666679</c:v>
                </c:pt>
                <c:pt idx="4">
                  <c:v>9</c:v>
                </c:pt>
                <c:pt idx="5">
                  <c:v>7.5833333333333339</c:v>
                </c:pt>
                <c:pt idx="6">
                  <c:v>9.25</c:v>
                </c:pt>
                <c:pt idx="7">
                  <c:v>5.75</c:v>
                </c:pt>
                <c:pt idx="8">
                  <c:v>7.8333333333333339</c:v>
                </c:pt>
                <c:pt idx="9">
                  <c:v>4.333333333333333</c:v>
                </c:pt>
                <c:pt idx="10">
                  <c:v>6.75</c:v>
                </c:pt>
              </c:numCache>
            </c:numRef>
          </c:xVal>
          <c:yVal>
            <c:numRef>
              <c:f>RESULTATS!$I$187:$I$197</c:f>
              <c:numCache>
                <c:formatCode>0</c:formatCode>
                <c:ptCount val="11"/>
                <c:pt idx="0">
                  <c:v>8.5</c:v>
                </c:pt>
                <c:pt idx="1">
                  <c:v>8.75</c:v>
                </c:pt>
                <c:pt idx="2">
                  <c:v>8.25</c:v>
                </c:pt>
                <c:pt idx="3">
                  <c:v>9.25</c:v>
                </c:pt>
                <c:pt idx="4">
                  <c:v>8.25</c:v>
                </c:pt>
                <c:pt idx="5">
                  <c:v>8</c:v>
                </c:pt>
                <c:pt idx="6">
                  <c:v>8.5</c:v>
                </c:pt>
                <c:pt idx="7">
                  <c:v>5.5</c:v>
                </c:pt>
                <c:pt idx="8">
                  <c:v>7.25</c:v>
                </c:pt>
                <c:pt idx="9">
                  <c:v>4.5</c:v>
                </c:pt>
                <c:pt idx="10">
                  <c:v>6.5</c:v>
                </c:pt>
              </c:numCache>
            </c:numRef>
          </c:yVal>
          <c:smooth val="0"/>
        </c:ser>
        <c:ser>
          <c:idx val="1"/>
          <c:order val="1"/>
          <c:tx>
            <c:v>No-músics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</a:ln>
            </c:spPr>
          </c:marker>
          <c:trendline>
            <c:spPr>
              <a:ln w="28575">
                <a:solidFill>
                  <a:srgbClr val="0033CC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9583302712160026"/>
                  <c:y val="0.50518286465542306"/>
                </c:manualLayout>
              </c:layout>
              <c:numFmt formatCode="#,##0.00" sourceLinked="0"/>
              <c:spPr>
                <a:ln>
                  <a:noFill/>
                </a:ln>
              </c:spPr>
              <c:txPr>
                <a:bodyPr/>
                <a:lstStyle/>
                <a:p>
                  <a:pPr>
                    <a:defRPr>
                      <a:solidFill>
                        <a:srgbClr val="0033CC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RESULTATS!$F$198:$F$292</c:f>
              <c:numCache>
                <c:formatCode>0</c:formatCode>
                <c:ptCount val="95"/>
                <c:pt idx="0">
                  <c:v>7.125</c:v>
                </c:pt>
                <c:pt idx="1">
                  <c:v>6.75</c:v>
                </c:pt>
                <c:pt idx="2">
                  <c:v>7.75</c:v>
                </c:pt>
                <c:pt idx="3">
                  <c:v>4.5</c:v>
                </c:pt>
                <c:pt idx="4">
                  <c:v>4.083333333333333</c:v>
                </c:pt>
                <c:pt idx="5">
                  <c:v>7.25</c:v>
                </c:pt>
                <c:pt idx="6">
                  <c:v>6.625</c:v>
                </c:pt>
                <c:pt idx="7">
                  <c:v>8.25</c:v>
                </c:pt>
                <c:pt idx="8">
                  <c:v>9.125</c:v>
                </c:pt>
                <c:pt idx="9">
                  <c:v>7.625</c:v>
                </c:pt>
                <c:pt idx="10">
                  <c:v>6.375</c:v>
                </c:pt>
                <c:pt idx="11">
                  <c:v>4.25</c:v>
                </c:pt>
                <c:pt idx="12">
                  <c:v>6</c:v>
                </c:pt>
                <c:pt idx="13">
                  <c:v>4.916666666666667</c:v>
                </c:pt>
                <c:pt idx="14">
                  <c:v>4.416666666666667</c:v>
                </c:pt>
                <c:pt idx="15">
                  <c:v>3.5</c:v>
                </c:pt>
                <c:pt idx="16">
                  <c:v>4.75</c:v>
                </c:pt>
                <c:pt idx="17">
                  <c:v>7</c:v>
                </c:pt>
                <c:pt idx="18">
                  <c:v>8</c:v>
                </c:pt>
                <c:pt idx="19">
                  <c:v>5.5</c:v>
                </c:pt>
                <c:pt idx="20">
                  <c:v>5.5</c:v>
                </c:pt>
                <c:pt idx="21">
                  <c:v>8.125</c:v>
                </c:pt>
                <c:pt idx="22">
                  <c:v>6.6666666666666661</c:v>
                </c:pt>
                <c:pt idx="23">
                  <c:v>4.6666666666666661</c:v>
                </c:pt>
                <c:pt idx="24">
                  <c:v>7.5</c:v>
                </c:pt>
                <c:pt idx="25">
                  <c:v>7.0833333333333339</c:v>
                </c:pt>
                <c:pt idx="26">
                  <c:v>6.4166666666666661</c:v>
                </c:pt>
                <c:pt idx="27">
                  <c:v>8.5</c:v>
                </c:pt>
                <c:pt idx="28">
                  <c:v>7</c:v>
                </c:pt>
                <c:pt idx="29">
                  <c:v>8.875</c:v>
                </c:pt>
                <c:pt idx="30">
                  <c:v>4.25</c:v>
                </c:pt>
                <c:pt idx="31">
                  <c:v>2.75</c:v>
                </c:pt>
                <c:pt idx="32">
                  <c:v>7.5</c:v>
                </c:pt>
                <c:pt idx="33">
                  <c:v>7.625</c:v>
                </c:pt>
                <c:pt idx="34">
                  <c:v>4.75</c:v>
                </c:pt>
                <c:pt idx="35">
                  <c:v>5.4166666666666661</c:v>
                </c:pt>
                <c:pt idx="36">
                  <c:v>3.333333333333333</c:v>
                </c:pt>
                <c:pt idx="37">
                  <c:v>9.375</c:v>
                </c:pt>
                <c:pt idx="38">
                  <c:v>7.5</c:v>
                </c:pt>
                <c:pt idx="39">
                  <c:v>6.875</c:v>
                </c:pt>
                <c:pt idx="40">
                  <c:v>7.125</c:v>
                </c:pt>
                <c:pt idx="41">
                  <c:v>9</c:v>
                </c:pt>
                <c:pt idx="42">
                  <c:v>9.375</c:v>
                </c:pt>
                <c:pt idx="43">
                  <c:v>9.375</c:v>
                </c:pt>
                <c:pt idx="44">
                  <c:v>8.5</c:v>
                </c:pt>
                <c:pt idx="45">
                  <c:v>8.25</c:v>
                </c:pt>
                <c:pt idx="46">
                  <c:v>3.666666666666667</c:v>
                </c:pt>
                <c:pt idx="47">
                  <c:v>5</c:v>
                </c:pt>
                <c:pt idx="48">
                  <c:v>8.25</c:v>
                </c:pt>
                <c:pt idx="49">
                  <c:v>5.5</c:v>
                </c:pt>
                <c:pt idx="50">
                  <c:v>6.0833333333333339</c:v>
                </c:pt>
                <c:pt idx="51">
                  <c:v>5.25</c:v>
                </c:pt>
                <c:pt idx="52">
                  <c:v>7.875</c:v>
                </c:pt>
                <c:pt idx="53">
                  <c:v>4.625</c:v>
                </c:pt>
                <c:pt idx="54">
                  <c:v>8.375</c:v>
                </c:pt>
                <c:pt idx="55">
                  <c:v>4.333333333333333</c:v>
                </c:pt>
                <c:pt idx="56">
                  <c:v>8</c:v>
                </c:pt>
                <c:pt idx="57">
                  <c:v>7.75</c:v>
                </c:pt>
                <c:pt idx="58">
                  <c:v>6.625</c:v>
                </c:pt>
                <c:pt idx="59">
                  <c:v>9</c:v>
                </c:pt>
                <c:pt idx="60">
                  <c:v>3.833333333333333</c:v>
                </c:pt>
                <c:pt idx="61">
                  <c:v>5.9166666666666661</c:v>
                </c:pt>
                <c:pt idx="62">
                  <c:v>5.625</c:v>
                </c:pt>
                <c:pt idx="63">
                  <c:v>9</c:v>
                </c:pt>
                <c:pt idx="64">
                  <c:v>7.5833333333333339</c:v>
                </c:pt>
                <c:pt idx="65">
                  <c:v>4.583333333333333</c:v>
                </c:pt>
                <c:pt idx="66">
                  <c:v>3.75</c:v>
                </c:pt>
                <c:pt idx="67">
                  <c:v>4.25</c:v>
                </c:pt>
                <c:pt idx="68">
                  <c:v>8.375</c:v>
                </c:pt>
                <c:pt idx="69">
                  <c:v>7.5</c:v>
                </c:pt>
                <c:pt idx="70">
                  <c:v>6.125</c:v>
                </c:pt>
                <c:pt idx="71">
                  <c:v>5.375</c:v>
                </c:pt>
                <c:pt idx="72">
                  <c:v>6.6666666666666661</c:v>
                </c:pt>
                <c:pt idx="73">
                  <c:v>8.25</c:v>
                </c:pt>
                <c:pt idx="74">
                  <c:v>7.25</c:v>
                </c:pt>
                <c:pt idx="75">
                  <c:v>5.875</c:v>
                </c:pt>
                <c:pt idx="76">
                  <c:v>5.625</c:v>
                </c:pt>
                <c:pt idx="77">
                  <c:v>3.75</c:v>
                </c:pt>
                <c:pt idx="78">
                  <c:v>7.9166666666666661</c:v>
                </c:pt>
                <c:pt idx="79">
                  <c:v>8.1666666666666661</c:v>
                </c:pt>
                <c:pt idx="80">
                  <c:v>6.5</c:v>
                </c:pt>
                <c:pt idx="81">
                  <c:v>7.625</c:v>
                </c:pt>
                <c:pt idx="82">
                  <c:v>5.125</c:v>
                </c:pt>
                <c:pt idx="83">
                  <c:v>5.75</c:v>
                </c:pt>
                <c:pt idx="84">
                  <c:v>2.916666666666667</c:v>
                </c:pt>
                <c:pt idx="85">
                  <c:v>5.9166666666666661</c:v>
                </c:pt>
                <c:pt idx="86">
                  <c:v>5.75</c:v>
                </c:pt>
                <c:pt idx="87">
                  <c:v>4</c:v>
                </c:pt>
                <c:pt idx="88">
                  <c:v>2.25</c:v>
                </c:pt>
                <c:pt idx="89">
                  <c:v>3.875</c:v>
                </c:pt>
                <c:pt idx="90">
                  <c:v>4.375</c:v>
                </c:pt>
                <c:pt idx="91">
                  <c:v>3.125</c:v>
                </c:pt>
                <c:pt idx="92">
                  <c:v>4.8333333333333339</c:v>
                </c:pt>
                <c:pt idx="93">
                  <c:v>4.9166666666666661</c:v>
                </c:pt>
                <c:pt idx="94">
                  <c:v>5.4166666666666661</c:v>
                </c:pt>
              </c:numCache>
            </c:numRef>
          </c:xVal>
          <c:yVal>
            <c:numRef>
              <c:f>RESULTATS!$I$198:$I$292</c:f>
              <c:numCache>
                <c:formatCode>0</c:formatCode>
                <c:ptCount val="95"/>
                <c:pt idx="0">
                  <c:v>5.75</c:v>
                </c:pt>
                <c:pt idx="1">
                  <c:v>6.5</c:v>
                </c:pt>
                <c:pt idx="2">
                  <c:v>7.25</c:v>
                </c:pt>
                <c:pt idx="3">
                  <c:v>4.5</c:v>
                </c:pt>
                <c:pt idx="4">
                  <c:v>3.416666666666667</c:v>
                </c:pt>
                <c:pt idx="5">
                  <c:v>6.75</c:v>
                </c:pt>
                <c:pt idx="6">
                  <c:v>6.25</c:v>
                </c:pt>
                <c:pt idx="7">
                  <c:v>8.5</c:v>
                </c:pt>
                <c:pt idx="8">
                  <c:v>9.5</c:v>
                </c:pt>
                <c:pt idx="9">
                  <c:v>7</c:v>
                </c:pt>
                <c:pt idx="10">
                  <c:v>6.75</c:v>
                </c:pt>
                <c:pt idx="11">
                  <c:v>3.5</c:v>
                </c:pt>
                <c:pt idx="12">
                  <c:v>6</c:v>
                </c:pt>
                <c:pt idx="13">
                  <c:v>2.833333333333333</c:v>
                </c:pt>
                <c:pt idx="14">
                  <c:v>3.5</c:v>
                </c:pt>
                <c:pt idx="15">
                  <c:v>2.6666666666666665</c:v>
                </c:pt>
                <c:pt idx="16">
                  <c:v>2.5</c:v>
                </c:pt>
                <c:pt idx="17">
                  <c:v>6.5</c:v>
                </c:pt>
                <c:pt idx="18">
                  <c:v>7.5</c:v>
                </c:pt>
                <c:pt idx="19">
                  <c:v>3.8333333333333335</c:v>
                </c:pt>
                <c:pt idx="20">
                  <c:v>4</c:v>
                </c:pt>
                <c:pt idx="21">
                  <c:v>6.3333333333333339</c:v>
                </c:pt>
                <c:pt idx="22">
                  <c:v>4.6666666666666661</c:v>
                </c:pt>
                <c:pt idx="23">
                  <c:v>3.5833333333333335</c:v>
                </c:pt>
                <c:pt idx="24">
                  <c:v>7</c:v>
                </c:pt>
                <c:pt idx="25">
                  <c:v>5.5</c:v>
                </c:pt>
                <c:pt idx="26">
                  <c:v>5.8333333333333339</c:v>
                </c:pt>
                <c:pt idx="27">
                  <c:v>8.5</c:v>
                </c:pt>
                <c:pt idx="28">
                  <c:v>6</c:v>
                </c:pt>
                <c:pt idx="29">
                  <c:v>7.333333333333333</c:v>
                </c:pt>
                <c:pt idx="30">
                  <c:v>4</c:v>
                </c:pt>
                <c:pt idx="31">
                  <c:v>1.75</c:v>
                </c:pt>
                <c:pt idx="32">
                  <c:v>7.75</c:v>
                </c:pt>
                <c:pt idx="33">
                  <c:v>6.5</c:v>
                </c:pt>
                <c:pt idx="34">
                  <c:v>2.75</c:v>
                </c:pt>
                <c:pt idx="35">
                  <c:v>4.3333333333333339</c:v>
                </c:pt>
                <c:pt idx="36">
                  <c:v>2.833333333333333</c:v>
                </c:pt>
                <c:pt idx="37">
                  <c:v>8.5</c:v>
                </c:pt>
                <c:pt idx="38">
                  <c:v>6</c:v>
                </c:pt>
                <c:pt idx="39">
                  <c:v>5.5</c:v>
                </c:pt>
                <c:pt idx="40">
                  <c:v>6.75</c:v>
                </c:pt>
                <c:pt idx="41">
                  <c:v>8.25</c:v>
                </c:pt>
                <c:pt idx="42">
                  <c:v>9.25</c:v>
                </c:pt>
                <c:pt idx="43">
                  <c:v>8.5</c:v>
                </c:pt>
                <c:pt idx="44">
                  <c:v>7</c:v>
                </c:pt>
                <c:pt idx="45">
                  <c:v>7.1666666666666661</c:v>
                </c:pt>
                <c:pt idx="46">
                  <c:v>3.583333333333333</c:v>
                </c:pt>
                <c:pt idx="47">
                  <c:v>3.25</c:v>
                </c:pt>
                <c:pt idx="48">
                  <c:v>7.75</c:v>
                </c:pt>
                <c:pt idx="49">
                  <c:v>3</c:v>
                </c:pt>
                <c:pt idx="50">
                  <c:v>5.5</c:v>
                </c:pt>
                <c:pt idx="51">
                  <c:v>2.75</c:v>
                </c:pt>
                <c:pt idx="52">
                  <c:v>7.75</c:v>
                </c:pt>
                <c:pt idx="53">
                  <c:v>3.75</c:v>
                </c:pt>
                <c:pt idx="54">
                  <c:v>7.25</c:v>
                </c:pt>
                <c:pt idx="55">
                  <c:v>5.5</c:v>
                </c:pt>
                <c:pt idx="56">
                  <c:v>9.1666666666666679</c:v>
                </c:pt>
                <c:pt idx="57">
                  <c:v>7.8333333333333339</c:v>
                </c:pt>
                <c:pt idx="58">
                  <c:v>6</c:v>
                </c:pt>
                <c:pt idx="59">
                  <c:v>9</c:v>
                </c:pt>
                <c:pt idx="60">
                  <c:v>3.625</c:v>
                </c:pt>
                <c:pt idx="61">
                  <c:v>5.5</c:v>
                </c:pt>
                <c:pt idx="62">
                  <c:v>3.75</c:v>
                </c:pt>
                <c:pt idx="63">
                  <c:v>8.5</c:v>
                </c:pt>
                <c:pt idx="64">
                  <c:v>7.5</c:v>
                </c:pt>
                <c:pt idx="65">
                  <c:v>5.3333333333333339</c:v>
                </c:pt>
                <c:pt idx="66">
                  <c:v>1.25</c:v>
                </c:pt>
                <c:pt idx="67">
                  <c:v>4.1666666666666661</c:v>
                </c:pt>
                <c:pt idx="68">
                  <c:v>8.25</c:v>
                </c:pt>
                <c:pt idx="69">
                  <c:v>6</c:v>
                </c:pt>
                <c:pt idx="70">
                  <c:v>8.1666666666666679</c:v>
                </c:pt>
                <c:pt idx="71">
                  <c:v>5.5</c:v>
                </c:pt>
                <c:pt idx="72">
                  <c:v>7.3333333333333339</c:v>
                </c:pt>
                <c:pt idx="73">
                  <c:v>6.8333333333333339</c:v>
                </c:pt>
                <c:pt idx="74">
                  <c:v>6.8333333333333339</c:v>
                </c:pt>
                <c:pt idx="75">
                  <c:v>6.25</c:v>
                </c:pt>
                <c:pt idx="76">
                  <c:v>4.1666666666666661</c:v>
                </c:pt>
                <c:pt idx="77">
                  <c:v>2.75</c:v>
                </c:pt>
                <c:pt idx="78">
                  <c:v>6.5</c:v>
                </c:pt>
                <c:pt idx="79">
                  <c:v>7</c:v>
                </c:pt>
                <c:pt idx="80">
                  <c:v>4.75</c:v>
                </c:pt>
                <c:pt idx="81">
                  <c:v>7.9166666666666661</c:v>
                </c:pt>
                <c:pt idx="82">
                  <c:v>3.75</c:v>
                </c:pt>
                <c:pt idx="83">
                  <c:v>4.5</c:v>
                </c:pt>
                <c:pt idx="84">
                  <c:v>2</c:v>
                </c:pt>
                <c:pt idx="85">
                  <c:v>6.3333333333333339</c:v>
                </c:pt>
                <c:pt idx="86">
                  <c:v>5.25</c:v>
                </c:pt>
                <c:pt idx="87">
                  <c:v>3</c:v>
                </c:pt>
                <c:pt idx="88">
                  <c:v>2.5</c:v>
                </c:pt>
                <c:pt idx="89">
                  <c:v>3.25</c:v>
                </c:pt>
                <c:pt idx="90">
                  <c:v>2.75</c:v>
                </c:pt>
                <c:pt idx="91">
                  <c:v>2.25</c:v>
                </c:pt>
                <c:pt idx="92">
                  <c:v>2.75</c:v>
                </c:pt>
                <c:pt idx="93">
                  <c:v>3</c:v>
                </c:pt>
                <c:pt idx="94">
                  <c:v>5.25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294912"/>
        <c:axId val="137295488"/>
      </c:scatterChart>
      <c:valAx>
        <c:axId val="137294912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Qualificació</a:t>
                </a:r>
                <a:r>
                  <a:rPr lang="es-ES" baseline="0"/>
                  <a:t> mitjana en el c</a:t>
                </a:r>
                <a:r>
                  <a:rPr lang="es-ES"/>
                  <a:t>amp</a:t>
                </a:r>
                <a:r>
                  <a:rPr lang="es-ES" baseline="0"/>
                  <a:t> humanístic</a:t>
                </a:r>
                <a:endParaRPr lang="es-ES"/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a-ES"/>
          </a:p>
        </c:txPr>
        <c:crossAx val="137295488"/>
        <c:crosses val="autoZero"/>
        <c:crossBetween val="midCat"/>
        <c:majorUnit val="1"/>
      </c:valAx>
      <c:valAx>
        <c:axId val="137295488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 mitjana en el camp científic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37294912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71637927350427355"/>
          <c:y val="0.40735105820105821"/>
          <c:w val="0.28362072649572651"/>
          <c:h val="0.2430190476190476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300" b="1" i="0" baseline="0">
                <a:effectLst/>
                <a:latin typeface="+mn-lt"/>
              </a:rPr>
              <a:t>P.2-D.1: Correlació entre els resultats</a:t>
            </a:r>
          </a:p>
          <a:p>
            <a:pPr>
              <a:defRPr/>
            </a:pPr>
            <a:r>
              <a:rPr lang="es-ES" sz="1300" b="1" i="0" baseline="0">
                <a:effectLst/>
                <a:latin typeface="+mn-lt"/>
              </a:rPr>
              <a:t>en el camp humanístic i el científic</a:t>
            </a:r>
          </a:p>
          <a:p>
            <a:pPr>
              <a:defRPr/>
            </a:pPr>
            <a:r>
              <a:rPr lang="es-ES" sz="1300" b="1" i="0" baseline="0">
                <a:effectLst/>
                <a:latin typeface="+mn-lt"/>
              </a:rPr>
              <a:t>en alumnes de la promoció 2 als 15 anys</a:t>
            </a:r>
            <a:endParaRPr lang="es-ES" sz="1300">
              <a:effectLst/>
              <a:latin typeface="+mn-lt"/>
            </a:endParaRPr>
          </a:p>
        </c:rich>
      </c:tx>
      <c:layout>
        <c:manualLayout>
          <c:xMode val="edge"/>
          <c:yMode val="edge"/>
          <c:x val="0.19628791145375035"/>
          <c:y val="3.294117769119695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3201986140955878E-2"/>
          <c:y val="0.17710317460317457"/>
          <c:w val="0.62113247863247867"/>
          <c:h val="0.69210978835978831"/>
        </c:manualLayout>
      </c:layout>
      <c:scatterChart>
        <c:scatterStyle val="lineMarker"/>
        <c:varyColors val="0"/>
        <c:ser>
          <c:idx val="0"/>
          <c:order val="0"/>
          <c:tx>
            <c:v>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AE37"/>
              </a:solidFill>
              <a:ln>
                <a:solidFill>
                  <a:srgbClr val="FFAE37"/>
                </a:solidFill>
              </a:ln>
            </c:spPr>
          </c:marker>
          <c:trendline>
            <c:spPr>
              <a:ln w="28575">
                <a:solidFill>
                  <a:srgbClr val="EE8E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32360299145299143"/>
                  <c:y val="2.0210846560846561E-2"/>
                </c:manualLayout>
              </c:layout>
              <c:numFmt formatCode="#,##0.00" sourceLinked="0"/>
              <c:txPr>
                <a:bodyPr/>
                <a:lstStyle/>
                <a:p>
                  <a:pPr>
                    <a:defRPr b="1">
                      <a:solidFill>
                        <a:srgbClr val="EE8E00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RESULTATS!$F$293:$F$301</c:f>
              <c:numCache>
                <c:formatCode>0</c:formatCode>
                <c:ptCount val="9"/>
                <c:pt idx="0">
                  <c:v>7</c:v>
                </c:pt>
                <c:pt idx="1">
                  <c:v>7.75</c:v>
                </c:pt>
                <c:pt idx="2">
                  <c:v>5</c:v>
                </c:pt>
                <c:pt idx="3">
                  <c:v>9</c:v>
                </c:pt>
                <c:pt idx="4">
                  <c:v>7.916666666666667</c:v>
                </c:pt>
                <c:pt idx="5">
                  <c:v>7</c:v>
                </c:pt>
                <c:pt idx="6">
                  <c:v>7.9166666666666661</c:v>
                </c:pt>
                <c:pt idx="7">
                  <c:v>8.4166666666666679</c:v>
                </c:pt>
                <c:pt idx="8">
                  <c:v>7.4166666666666661</c:v>
                </c:pt>
              </c:numCache>
            </c:numRef>
          </c:xVal>
          <c:yVal>
            <c:numRef>
              <c:f>RESULTATS!$I$293:$I$301</c:f>
              <c:numCache>
                <c:formatCode>0</c:formatCode>
                <c:ptCount val="9"/>
                <c:pt idx="0">
                  <c:v>6.5</c:v>
                </c:pt>
                <c:pt idx="1">
                  <c:v>7.5</c:v>
                </c:pt>
                <c:pt idx="2">
                  <c:v>5.5</c:v>
                </c:pt>
                <c:pt idx="3">
                  <c:v>8.75</c:v>
                </c:pt>
                <c:pt idx="4">
                  <c:v>8</c:v>
                </c:pt>
                <c:pt idx="5">
                  <c:v>7</c:v>
                </c:pt>
                <c:pt idx="6">
                  <c:v>6.75</c:v>
                </c:pt>
                <c:pt idx="7">
                  <c:v>7</c:v>
                </c:pt>
                <c:pt idx="8">
                  <c:v>8.5</c:v>
                </c:pt>
              </c:numCache>
            </c:numRef>
          </c:yVal>
          <c:smooth val="0"/>
        </c:ser>
        <c:ser>
          <c:idx val="1"/>
          <c:order val="1"/>
          <c:tx>
            <c:v>No-músics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</a:ln>
            </c:spPr>
          </c:marker>
          <c:trendline>
            <c:spPr>
              <a:ln w="28575">
                <a:solidFill>
                  <a:srgbClr val="0033CC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7280534188034189"/>
                  <c:y val="0.47917936507936509"/>
                </c:manualLayout>
              </c:layout>
              <c:numFmt formatCode="#,##0.00" sourceLinked="0"/>
              <c:spPr>
                <a:ln>
                  <a:noFill/>
                </a:ln>
              </c:spPr>
              <c:txPr>
                <a:bodyPr/>
                <a:lstStyle/>
                <a:p>
                  <a:pPr>
                    <a:defRPr>
                      <a:solidFill>
                        <a:srgbClr val="0033CC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RESULTATS!$F$302:$F$399</c:f>
              <c:numCache>
                <c:formatCode>0</c:formatCode>
                <c:ptCount val="98"/>
                <c:pt idx="0">
                  <c:v>9.25</c:v>
                </c:pt>
                <c:pt idx="1">
                  <c:v>7.8</c:v>
                </c:pt>
                <c:pt idx="2">
                  <c:v>6.625</c:v>
                </c:pt>
                <c:pt idx="3">
                  <c:v>8.1666666666666679</c:v>
                </c:pt>
                <c:pt idx="4">
                  <c:v>4.083333333333333</c:v>
                </c:pt>
                <c:pt idx="5">
                  <c:v>8.3333333333333339</c:v>
                </c:pt>
                <c:pt idx="6">
                  <c:v>5.125</c:v>
                </c:pt>
                <c:pt idx="7">
                  <c:v>9.5</c:v>
                </c:pt>
                <c:pt idx="8">
                  <c:v>4.9166666666666661</c:v>
                </c:pt>
                <c:pt idx="9">
                  <c:v>8.125</c:v>
                </c:pt>
                <c:pt idx="10">
                  <c:v>5.8333333333333339</c:v>
                </c:pt>
                <c:pt idx="11">
                  <c:v>8.1666666666666661</c:v>
                </c:pt>
                <c:pt idx="12">
                  <c:v>8.3333333333333339</c:v>
                </c:pt>
                <c:pt idx="13">
                  <c:v>6.8</c:v>
                </c:pt>
                <c:pt idx="14">
                  <c:v>8.5</c:v>
                </c:pt>
                <c:pt idx="15">
                  <c:v>9.8333333333333321</c:v>
                </c:pt>
                <c:pt idx="16">
                  <c:v>7.4166666666666661</c:v>
                </c:pt>
                <c:pt idx="17">
                  <c:v>7.75</c:v>
                </c:pt>
                <c:pt idx="18">
                  <c:v>7.916666666666667</c:v>
                </c:pt>
                <c:pt idx="19">
                  <c:v>9.5</c:v>
                </c:pt>
                <c:pt idx="20">
                  <c:v>5.125</c:v>
                </c:pt>
                <c:pt idx="21">
                  <c:v>4</c:v>
                </c:pt>
                <c:pt idx="22">
                  <c:v>5</c:v>
                </c:pt>
                <c:pt idx="23">
                  <c:v>4.5833333333333339</c:v>
                </c:pt>
                <c:pt idx="24">
                  <c:v>1</c:v>
                </c:pt>
                <c:pt idx="25">
                  <c:v>8.1999999999999993</c:v>
                </c:pt>
                <c:pt idx="26">
                  <c:v>5.75</c:v>
                </c:pt>
                <c:pt idx="27">
                  <c:v>7.875</c:v>
                </c:pt>
                <c:pt idx="28">
                  <c:v>8.875</c:v>
                </c:pt>
                <c:pt idx="29">
                  <c:v>5.625</c:v>
                </c:pt>
                <c:pt idx="30">
                  <c:v>7.375</c:v>
                </c:pt>
                <c:pt idx="31">
                  <c:v>6.5</c:v>
                </c:pt>
                <c:pt idx="32">
                  <c:v>1.875</c:v>
                </c:pt>
                <c:pt idx="33">
                  <c:v>7.8333333333333339</c:v>
                </c:pt>
                <c:pt idx="34">
                  <c:v>7.9166666666666661</c:v>
                </c:pt>
                <c:pt idx="35">
                  <c:v>8.625</c:v>
                </c:pt>
                <c:pt idx="36">
                  <c:v>8.1666666666666661</c:v>
                </c:pt>
                <c:pt idx="37">
                  <c:v>6.75</c:v>
                </c:pt>
                <c:pt idx="38">
                  <c:v>5.5</c:v>
                </c:pt>
                <c:pt idx="39">
                  <c:v>8.625</c:v>
                </c:pt>
                <c:pt idx="40">
                  <c:v>8.0833333333333339</c:v>
                </c:pt>
                <c:pt idx="41">
                  <c:v>7.9166666666666661</c:v>
                </c:pt>
                <c:pt idx="42">
                  <c:v>5.125</c:v>
                </c:pt>
                <c:pt idx="43">
                  <c:v>9.1</c:v>
                </c:pt>
                <c:pt idx="44">
                  <c:v>7.8333333333333339</c:v>
                </c:pt>
                <c:pt idx="45">
                  <c:v>6.25</c:v>
                </c:pt>
                <c:pt idx="46">
                  <c:v>5.75</c:v>
                </c:pt>
                <c:pt idx="47">
                  <c:v>5.25</c:v>
                </c:pt>
                <c:pt idx="48">
                  <c:v>7</c:v>
                </c:pt>
                <c:pt idx="49">
                  <c:v>6</c:v>
                </c:pt>
                <c:pt idx="50">
                  <c:v>7.1666666666666661</c:v>
                </c:pt>
                <c:pt idx="51">
                  <c:v>5.5</c:v>
                </c:pt>
                <c:pt idx="52">
                  <c:v>5</c:v>
                </c:pt>
                <c:pt idx="53">
                  <c:v>1.75</c:v>
                </c:pt>
                <c:pt idx="54">
                  <c:v>6.4166666666666661</c:v>
                </c:pt>
                <c:pt idx="55">
                  <c:v>6.75</c:v>
                </c:pt>
                <c:pt idx="56">
                  <c:v>1.25</c:v>
                </c:pt>
                <c:pt idx="57">
                  <c:v>8.75</c:v>
                </c:pt>
                <c:pt idx="58">
                  <c:v>5.6666666666666661</c:v>
                </c:pt>
                <c:pt idx="59">
                  <c:v>9.5833333333333321</c:v>
                </c:pt>
                <c:pt idx="60">
                  <c:v>6.9166666666666661</c:v>
                </c:pt>
                <c:pt idx="61">
                  <c:v>7.3333333333333339</c:v>
                </c:pt>
                <c:pt idx="62">
                  <c:v>6.8333333333333339</c:v>
                </c:pt>
                <c:pt idx="63">
                  <c:v>8.9166666666666679</c:v>
                </c:pt>
                <c:pt idx="64">
                  <c:v>2.25</c:v>
                </c:pt>
                <c:pt idx="65">
                  <c:v>4.5</c:v>
                </c:pt>
                <c:pt idx="66">
                  <c:v>8</c:v>
                </c:pt>
                <c:pt idx="67">
                  <c:v>4</c:v>
                </c:pt>
                <c:pt idx="68">
                  <c:v>5.25</c:v>
                </c:pt>
                <c:pt idx="69">
                  <c:v>8.5</c:v>
                </c:pt>
                <c:pt idx="70">
                  <c:v>7</c:v>
                </c:pt>
                <c:pt idx="71">
                  <c:v>7.5833333333333339</c:v>
                </c:pt>
                <c:pt idx="72">
                  <c:v>6.5</c:v>
                </c:pt>
                <c:pt idx="73">
                  <c:v>9</c:v>
                </c:pt>
                <c:pt idx="74">
                  <c:v>6.8333333333333339</c:v>
                </c:pt>
                <c:pt idx="75">
                  <c:v>7.6666666666666661</c:v>
                </c:pt>
                <c:pt idx="76">
                  <c:v>8.5</c:v>
                </c:pt>
                <c:pt idx="77">
                  <c:v>9.3333333333333321</c:v>
                </c:pt>
                <c:pt idx="78">
                  <c:v>4.25</c:v>
                </c:pt>
                <c:pt idx="79">
                  <c:v>9.6666666666666679</c:v>
                </c:pt>
                <c:pt idx="80">
                  <c:v>7.25</c:v>
                </c:pt>
                <c:pt idx="81">
                  <c:v>5.4166666666666661</c:v>
                </c:pt>
                <c:pt idx="82">
                  <c:v>7.9166666666666661</c:v>
                </c:pt>
                <c:pt idx="83">
                  <c:v>7.5833333333333339</c:v>
                </c:pt>
                <c:pt idx="84">
                  <c:v>5.875</c:v>
                </c:pt>
                <c:pt idx="85">
                  <c:v>6.1666666666666661</c:v>
                </c:pt>
                <c:pt idx="86">
                  <c:v>7.5833333333333339</c:v>
                </c:pt>
                <c:pt idx="87">
                  <c:v>6.125</c:v>
                </c:pt>
                <c:pt idx="88">
                  <c:v>6.5833333333333339</c:v>
                </c:pt>
                <c:pt idx="89">
                  <c:v>6.375</c:v>
                </c:pt>
                <c:pt idx="90">
                  <c:v>6.125</c:v>
                </c:pt>
                <c:pt idx="91">
                  <c:v>5.1666666666666661</c:v>
                </c:pt>
                <c:pt idx="92">
                  <c:v>4.3333333333333339</c:v>
                </c:pt>
                <c:pt idx="93">
                  <c:v>5.75</c:v>
                </c:pt>
                <c:pt idx="94">
                  <c:v>6.6666666666666661</c:v>
                </c:pt>
                <c:pt idx="95">
                  <c:v>7</c:v>
                </c:pt>
                <c:pt idx="96">
                  <c:v>6</c:v>
                </c:pt>
                <c:pt idx="97">
                  <c:v>6.5</c:v>
                </c:pt>
              </c:numCache>
            </c:numRef>
          </c:xVal>
          <c:yVal>
            <c:numRef>
              <c:f>RESULTATS!$I$302:$I$399</c:f>
              <c:numCache>
                <c:formatCode>0</c:formatCode>
                <c:ptCount val="98"/>
                <c:pt idx="0">
                  <c:v>8.4166666666666679</c:v>
                </c:pt>
                <c:pt idx="1">
                  <c:v>6.25</c:v>
                </c:pt>
                <c:pt idx="2">
                  <c:v>5.5</c:v>
                </c:pt>
                <c:pt idx="3">
                  <c:v>8.25</c:v>
                </c:pt>
                <c:pt idx="4">
                  <c:v>4.25</c:v>
                </c:pt>
                <c:pt idx="5">
                  <c:v>7.75</c:v>
                </c:pt>
                <c:pt idx="6">
                  <c:v>4.75</c:v>
                </c:pt>
                <c:pt idx="7">
                  <c:v>8.9166666666666679</c:v>
                </c:pt>
                <c:pt idx="8">
                  <c:v>3.5</c:v>
                </c:pt>
                <c:pt idx="9">
                  <c:v>7.25</c:v>
                </c:pt>
                <c:pt idx="10">
                  <c:v>5</c:v>
                </c:pt>
                <c:pt idx="11">
                  <c:v>7.25</c:v>
                </c:pt>
                <c:pt idx="12">
                  <c:v>8.3333333333333321</c:v>
                </c:pt>
                <c:pt idx="13">
                  <c:v>4.5</c:v>
                </c:pt>
                <c:pt idx="14">
                  <c:v>7.3333333333333339</c:v>
                </c:pt>
                <c:pt idx="15">
                  <c:v>9.1666666666666679</c:v>
                </c:pt>
                <c:pt idx="16">
                  <c:v>7.333333333333333</c:v>
                </c:pt>
                <c:pt idx="17">
                  <c:v>4</c:v>
                </c:pt>
                <c:pt idx="18">
                  <c:v>7.5</c:v>
                </c:pt>
                <c:pt idx="19">
                  <c:v>9.75</c:v>
                </c:pt>
                <c:pt idx="20">
                  <c:v>4</c:v>
                </c:pt>
                <c:pt idx="21">
                  <c:v>2.5</c:v>
                </c:pt>
                <c:pt idx="22">
                  <c:v>3.25</c:v>
                </c:pt>
                <c:pt idx="23">
                  <c:v>3</c:v>
                </c:pt>
                <c:pt idx="24">
                  <c:v>1</c:v>
                </c:pt>
                <c:pt idx="25">
                  <c:v>6.5</c:v>
                </c:pt>
                <c:pt idx="26">
                  <c:v>4.5</c:v>
                </c:pt>
                <c:pt idx="27">
                  <c:v>5.75</c:v>
                </c:pt>
                <c:pt idx="28">
                  <c:v>8.25</c:v>
                </c:pt>
                <c:pt idx="29">
                  <c:v>3.75</c:v>
                </c:pt>
                <c:pt idx="30">
                  <c:v>7</c:v>
                </c:pt>
                <c:pt idx="31">
                  <c:v>4</c:v>
                </c:pt>
                <c:pt idx="32">
                  <c:v>1</c:v>
                </c:pt>
                <c:pt idx="33">
                  <c:v>7.833333333333333</c:v>
                </c:pt>
                <c:pt idx="34">
                  <c:v>6.75</c:v>
                </c:pt>
                <c:pt idx="35">
                  <c:v>7.25</c:v>
                </c:pt>
                <c:pt idx="36">
                  <c:v>7.333333333333333</c:v>
                </c:pt>
                <c:pt idx="37">
                  <c:v>5.25</c:v>
                </c:pt>
                <c:pt idx="38">
                  <c:v>4.5</c:v>
                </c:pt>
                <c:pt idx="39">
                  <c:v>8.25</c:v>
                </c:pt>
                <c:pt idx="40">
                  <c:v>7.5</c:v>
                </c:pt>
                <c:pt idx="41">
                  <c:v>7.5</c:v>
                </c:pt>
                <c:pt idx="42">
                  <c:v>5.25</c:v>
                </c:pt>
                <c:pt idx="43">
                  <c:v>8.25</c:v>
                </c:pt>
                <c:pt idx="44">
                  <c:v>7.5</c:v>
                </c:pt>
                <c:pt idx="45">
                  <c:v>5.25</c:v>
                </c:pt>
                <c:pt idx="46">
                  <c:v>5.5</c:v>
                </c:pt>
                <c:pt idx="47">
                  <c:v>3.25</c:v>
                </c:pt>
                <c:pt idx="48">
                  <c:v>6.75</c:v>
                </c:pt>
                <c:pt idx="49">
                  <c:v>6.5</c:v>
                </c:pt>
                <c:pt idx="50">
                  <c:v>7.5</c:v>
                </c:pt>
                <c:pt idx="51">
                  <c:v>4.75</c:v>
                </c:pt>
                <c:pt idx="52">
                  <c:v>3</c:v>
                </c:pt>
                <c:pt idx="53">
                  <c:v>2.416666666666667</c:v>
                </c:pt>
                <c:pt idx="54">
                  <c:v>5.5</c:v>
                </c:pt>
                <c:pt idx="55">
                  <c:v>6.1666666666666661</c:v>
                </c:pt>
                <c:pt idx="56">
                  <c:v>1</c:v>
                </c:pt>
                <c:pt idx="57">
                  <c:v>9</c:v>
                </c:pt>
                <c:pt idx="58">
                  <c:v>5.25</c:v>
                </c:pt>
                <c:pt idx="59">
                  <c:v>10</c:v>
                </c:pt>
                <c:pt idx="60">
                  <c:v>8</c:v>
                </c:pt>
                <c:pt idx="61">
                  <c:v>5.8333333333333339</c:v>
                </c:pt>
                <c:pt idx="62">
                  <c:v>6</c:v>
                </c:pt>
                <c:pt idx="63">
                  <c:v>7.5</c:v>
                </c:pt>
                <c:pt idx="64">
                  <c:v>2</c:v>
                </c:pt>
                <c:pt idx="65">
                  <c:v>4.6666666666666661</c:v>
                </c:pt>
                <c:pt idx="66">
                  <c:v>7</c:v>
                </c:pt>
                <c:pt idx="67">
                  <c:v>3.166666666666667</c:v>
                </c:pt>
                <c:pt idx="68">
                  <c:v>2.5</c:v>
                </c:pt>
                <c:pt idx="69">
                  <c:v>6.25</c:v>
                </c:pt>
                <c:pt idx="70">
                  <c:v>6</c:v>
                </c:pt>
                <c:pt idx="71">
                  <c:v>6.1666666666666661</c:v>
                </c:pt>
                <c:pt idx="72">
                  <c:v>5.6666666666666661</c:v>
                </c:pt>
                <c:pt idx="73">
                  <c:v>7</c:v>
                </c:pt>
                <c:pt idx="74">
                  <c:v>5.5</c:v>
                </c:pt>
                <c:pt idx="75">
                  <c:v>7.5</c:v>
                </c:pt>
                <c:pt idx="76">
                  <c:v>8.3333333333333321</c:v>
                </c:pt>
                <c:pt idx="77">
                  <c:v>8.3333333333333321</c:v>
                </c:pt>
                <c:pt idx="78">
                  <c:v>2.5</c:v>
                </c:pt>
                <c:pt idx="79">
                  <c:v>9.4166666666666679</c:v>
                </c:pt>
                <c:pt idx="80">
                  <c:v>6.3333333333333339</c:v>
                </c:pt>
                <c:pt idx="81">
                  <c:v>5</c:v>
                </c:pt>
                <c:pt idx="82">
                  <c:v>8.75</c:v>
                </c:pt>
                <c:pt idx="83">
                  <c:v>7</c:v>
                </c:pt>
                <c:pt idx="84">
                  <c:v>3.25</c:v>
                </c:pt>
                <c:pt idx="85">
                  <c:v>5.5</c:v>
                </c:pt>
                <c:pt idx="86">
                  <c:v>7.25</c:v>
                </c:pt>
                <c:pt idx="87">
                  <c:v>3.5</c:v>
                </c:pt>
                <c:pt idx="88">
                  <c:v>6.75</c:v>
                </c:pt>
                <c:pt idx="89">
                  <c:v>4.75</c:v>
                </c:pt>
                <c:pt idx="90">
                  <c:v>4</c:v>
                </c:pt>
                <c:pt idx="91">
                  <c:v>4</c:v>
                </c:pt>
                <c:pt idx="92">
                  <c:v>2.5</c:v>
                </c:pt>
                <c:pt idx="93">
                  <c:v>3.5</c:v>
                </c:pt>
                <c:pt idx="94">
                  <c:v>6.5</c:v>
                </c:pt>
                <c:pt idx="95">
                  <c:v>6.75</c:v>
                </c:pt>
                <c:pt idx="96">
                  <c:v>6.5</c:v>
                </c:pt>
                <c:pt idx="97">
                  <c:v>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640256"/>
        <c:axId val="142640832"/>
      </c:scatterChart>
      <c:valAx>
        <c:axId val="142640256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Qualificació mitjana</a:t>
                </a:r>
                <a:r>
                  <a:rPr lang="es-ES" baseline="0"/>
                  <a:t> en el c</a:t>
                </a:r>
                <a:r>
                  <a:rPr lang="es-ES"/>
                  <a:t>amp humanístic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a-ES"/>
          </a:p>
        </c:txPr>
        <c:crossAx val="142640832"/>
        <c:crosses val="autoZero"/>
        <c:crossBetween val="midCat"/>
        <c:majorUnit val="1"/>
      </c:valAx>
      <c:valAx>
        <c:axId val="142640832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 mitjana en el</a:t>
                </a:r>
                <a:r>
                  <a:rPr lang="es-ES" baseline="0"/>
                  <a:t> c</a:t>
                </a:r>
                <a:r>
                  <a:rPr lang="es-ES"/>
                  <a:t>amp científic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42640256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71095192307692312"/>
          <c:y val="0.42079021164021163"/>
          <c:w val="0.28362072649572651"/>
          <c:h val="0.2430190476190476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300"/>
              <a:t>P.1-D.1: Correlació entre els resultats</a:t>
            </a:r>
          </a:p>
          <a:p>
            <a:pPr>
              <a:defRPr/>
            </a:pPr>
            <a:r>
              <a:rPr lang="es-ES" sz="1300"/>
              <a:t>en el camp humanístic i el científic</a:t>
            </a:r>
          </a:p>
          <a:p>
            <a:pPr>
              <a:defRPr/>
            </a:pPr>
            <a:r>
              <a:rPr lang="es-ES" sz="1300"/>
              <a:t>en alumnes de la</a:t>
            </a:r>
            <a:r>
              <a:rPr lang="es-ES" sz="1300" baseline="0"/>
              <a:t> promoció 1 als</a:t>
            </a:r>
            <a:r>
              <a:rPr lang="es-ES" sz="1300"/>
              <a:t> 16 anys</a:t>
            </a:r>
          </a:p>
        </c:rich>
      </c:tx>
      <c:layout>
        <c:manualLayout>
          <c:xMode val="edge"/>
          <c:yMode val="edge"/>
          <c:x val="0.19262813167641255"/>
          <c:y val="9.9526062636636093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073397435897434"/>
          <c:y val="0.18237777777777778"/>
          <c:w val="0.5971108974358974"/>
          <c:h val="0.69580740740740743"/>
        </c:manualLayout>
      </c:layout>
      <c:scatterChart>
        <c:scatterStyle val="lineMarker"/>
        <c:varyColors val="0"/>
        <c:ser>
          <c:idx val="1"/>
          <c:order val="0"/>
          <c:tx>
            <c:v>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9933"/>
              </a:solidFill>
              <a:ln>
                <a:solidFill>
                  <a:srgbClr val="FF9933"/>
                </a:solidFill>
              </a:ln>
            </c:spPr>
          </c:marker>
          <c:trendline>
            <c:spPr>
              <a:ln w="28575" cmpd="sng">
                <a:solidFill>
                  <a:srgbClr val="EE8E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9512115384615384"/>
                  <c:y val="4.2727403898752722E-2"/>
                </c:manualLayout>
              </c:layout>
              <c:tx>
                <c:rich>
                  <a:bodyPr/>
                  <a:lstStyle/>
                  <a:p>
                    <a:pPr>
                      <a:defRPr b="1" i="0" baseline="0">
                        <a:solidFill>
                          <a:srgbClr val="FF6600"/>
                        </a:solidFill>
                      </a:defRPr>
                    </a:pPr>
                    <a:r>
                      <a:rPr lang="en-US" baseline="0">
                        <a:solidFill>
                          <a:srgbClr val="EE8E00"/>
                        </a:solidFill>
                      </a:rPr>
                      <a:t>y = 0,66x + 2,23
R² = 0,79</a:t>
                    </a:r>
                    <a:endParaRPr lang="en-US">
                      <a:solidFill>
                        <a:srgbClr val="EE8E00"/>
                      </a:solidFill>
                    </a:endParaRPr>
                  </a:p>
                </c:rich>
              </c:tx>
              <c:numFmt formatCode="#,##0.00" sourceLinked="0"/>
            </c:trendlineLbl>
          </c:trendline>
          <c:xVal>
            <c:numRef>
              <c:f>RESULTATS!$F$400:$F$403</c:f>
              <c:numCache>
                <c:formatCode>0</c:formatCode>
                <c:ptCount val="4"/>
                <c:pt idx="0">
                  <c:v>9</c:v>
                </c:pt>
                <c:pt idx="1">
                  <c:v>9.5</c:v>
                </c:pt>
                <c:pt idx="2">
                  <c:v>8.1666666666666679</c:v>
                </c:pt>
                <c:pt idx="3">
                  <c:v>3.1666666666666665</c:v>
                </c:pt>
              </c:numCache>
            </c:numRef>
          </c:xVal>
          <c:yVal>
            <c:numRef>
              <c:f>RESULTATS!$I$400:$I$403</c:f>
              <c:numCache>
                <c:formatCode>0</c:formatCode>
                <c:ptCount val="4"/>
                <c:pt idx="0">
                  <c:v>6.666666666666667</c:v>
                </c:pt>
                <c:pt idx="1">
                  <c:v>9.75</c:v>
                </c:pt>
                <c:pt idx="2">
                  <c:v>9</c:v>
                </c:pt>
                <c:pt idx="3">
                  <c:v>6</c:v>
                </c:pt>
              </c:numCache>
            </c:numRef>
          </c:yVal>
          <c:smooth val="0"/>
        </c:ser>
        <c:ser>
          <c:idx val="0"/>
          <c:order val="1"/>
          <c:tx>
            <c:v>No 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6DC0FF"/>
              </a:solidFill>
              <a:ln>
                <a:solidFill>
                  <a:srgbClr val="6DC0FF"/>
                </a:solidFill>
              </a:ln>
            </c:spPr>
          </c:marker>
          <c:trendline>
            <c:spPr>
              <a:ln w="28575">
                <a:solidFill>
                  <a:srgbClr val="0033CC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31779893162393164"/>
                  <c:y val="0.48405822072566079"/>
                </c:manualLayout>
              </c:layout>
              <c:tx>
                <c:rich>
                  <a:bodyPr/>
                  <a:lstStyle/>
                  <a:p>
                    <a:pPr>
                      <a:defRPr b="1" i="0" baseline="0">
                        <a:solidFill>
                          <a:schemeClr val="tx2">
                            <a:lumMod val="60000"/>
                            <a:lumOff val="40000"/>
                          </a:schemeClr>
                        </a:solidFill>
                      </a:defRPr>
                    </a:pPr>
                    <a:r>
                      <a:rPr lang="en-US" b="0" baseline="0">
                        <a:solidFill>
                          <a:srgbClr val="0033CC"/>
                        </a:solidFill>
                      </a:rPr>
                      <a:t>y = 0,60x + 2,53
R² = 0,54</a:t>
                    </a:r>
                    <a:endParaRPr lang="en-US" b="0">
                      <a:solidFill>
                        <a:srgbClr val="0033CC"/>
                      </a:solidFill>
                    </a:endParaRPr>
                  </a:p>
                </c:rich>
              </c:tx>
              <c:numFmt formatCode="#,##0.00" sourceLinked="0"/>
            </c:trendlineLbl>
          </c:trendline>
          <c:xVal>
            <c:numRef>
              <c:f>RESULTATS!$F$404:$F$489</c:f>
              <c:numCache>
                <c:formatCode>0</c:formatCode>
                <c:ptCount val="86"/>
                <c:pt idx="0">
                  <c:v>4.8333333333333339</c:v>
                </c:pt>
                <c:pt idx="1">
                  <c:v>4.3333333333333339</c:v>
                </c:pt>
                <c:pt idx="2">
                  <c:v>5.6666666666666661</c:v>
                </c:pt>
                <c:pt idx="3">
                  <c:v>8.6666666666666679</c:v>
                </c:pt>
                <c:pt idx="4">
                  <c:v>8</c:v>
                </c:pt>
                <c:pt idx="5">
                  <c:v>8.1666666666666679</c:v>
                </c:pt>
                <c:pt idx="6">
                  <c:v>6.3333333333333339</c:v>
                </c:pt>
                <c:pt idx="7">
                  <c:v>8.5</c:v>
                </c:pt>
                <c:pt idx="8">
                  <c:v>6.6666666666666661</c:v>
                </c:pt>
                <c:pt idx="9">
                  <c:v>8.6666666666666679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4.25</c:v>
                </c:pt>
                <c:pt idx="14">
                  <c:v>8</c:v>
                </c:pt>
                <c:pt idx="16">
                  <c:v>6.0833333333333339</c:v>
                </c:pt>
                <c:pt idx="17">
                  <c:v>5.8333333333333339</c:v>
                </c:pt>
                <c:pt idx="18">
                  <c:v>5.833333333333333</c:v>
                </c:pt>
                <c:pt idx="19">
                  <c:v>8</c:v>
                </c:pt>
                <c:pt idx="20">
                  <c:v>3.6666666666666665</c:v>
                </c:pt>
                <c:pt idx="21">
                  <c:v>5.1666666666666661</c:v>
                </c:pt>
                <c:pt idx="22">
                  <c:v>5.5</c:v>
                </c:pt>
                <c:pt idx="23">
                  <c:v>8.0833333333333339</c:v>
                </c:pt>
                <c:pt idx="24">
                  <c:v>4.6666666666666661</c:v>
                </c:pt>
                <c:pt idx="25">
                  <c:v>5.5</c:v>
                </c:pt>
                <c:pt idx="26">
                  <c:v>7.1666666666666661</c:v>
                </c:pt>
                <c:pt idx="27">
                  <c:v>7.4166666666666661</c:v>
                </c:pt>
                <c:pt idx="28">
                  <c:v>5.6666666666666661</c:v>
                </c:pt>
                <c:pt idx="29">
                  <c:v>6.35</c:v>
                </c:pt>
                <c:pt idx="30">
                  <c:v>6.1666666666666661</c:v>
                </c:pt>
                <c:pt idx="31">
                  <c:v>4.4166666666666661</c:v>
                </c:pt>
                <c:pt idx="32">
                  <c:v>3.25</c:v>
                </c:pt>
                <c:pt idx="33">
                  <c:v>3.166666666666667</c:v>
                </c:pt>
                <c:pt idx="34">
                  <c:v>6.4333333333333336</c:v>
                </c:pt>
                <c:pt idx="35">
                  <c:v>7.5</c:v>
                </c:pt>
                <c:pt idx="36">
                  <c:v>3.1666666666666665</c:v>
                </c:pt>
                <c:pt idx="37">
                  <c:v>4.5</c:v>
                </c:pt>
                <c:pt idx="38">
                  <c:v>4.4166666666666661</c:v>
                </c:pt>
                <c:pt idx="39">
                  <c:v>3.25</c:v>
                </c:pt>
                <c:pt idx="40">
                  <c:v>5</c:v>
                </c:pt>
                <c:pt idx="41">
                  <c:v>7.625</c:v>
                </c:pt>
                <c:pt idx="42">
                  <c:v>7</c:v>
                </c:pt>
                <c:pt idx="43">
                  <c:v>6.1666666666666661</c:v>
                </c:pt>
                <c:pt idx="45">
                  <c:v>7</c:v>
                </c:pt>
                <c:pt idx="46">
                  <c:v>2.833333333333333</c:v>
                </c:pt>
                <c:pt idx="47">
                  <c:v>9</c:v>
                </c:pt>
                <c:pt idx="48">
                  <c:v>8</c:v>
                </c:pt>
                <c:pt idx="49">
                  <c:v>7.1666666666666661</c:v>
                </c:pt>
                <c:pt idx="50">
                  <c:v>8</c:v>
                </c:pt>
                <c:pt idx="51">
                  <c:v>2.6666666666666665</c:v>
                </c:pt>
                <c:pt idx="52">
                  <c:v>6.6666666666666661</c:v>
                </c:pt>
                <c:pt idx="53">
                  <c:v>5.6666666666666661</c:v>
                </c:pt>
                <c:pt idx="54">
                  <c:v>8</c:v>
                </c:pt>
                <c:pt idx="55">
                  <c:v>5.3333333333333339</c:v>
                </c:pt>
                <c:pt idx="56">
                  <c:v>6.1666666666666661</c:v>
                </c:pt>
                <c:pt idx="57">
                  <c:v>5.5</c:v>
                </c:pt>
                <c:pt idx="58">
                  <c:v>7</c:v>
                </c:pt>
                <c:pt idx="59">
                  <c:v>8</c:v>
                </c:pt>
                <c:pt idx="60">
                  <c:v>6</c:v>
                </c:pt>
                <c:pt idx="61">
                  <c:v>6.6666666666666661</c:v>
                </c:pt>
                <c:pt idx="62">
                  <c:v>6.8333333333333339</c:v>
                </c:pt>
                <c:pt idx="63">
                  <c:v>6.3333333333333339</c:v>
                </c:pt>
                <c:pt idx="64">
                  <c:v>3.166666666666667</c:v>
                </c:pt>
                <c:pt idx="65">
                  <c:v>5.6666666666666661</c:v>
                </c:pt>
                <c:pt idx="66">
                  <c:v>4.8333333333333339</c:v>
                </c:pt>
                <c:pt idx="67">
                  <c:v>5.5</c:v>
                </c:pt>
                <c:pt idx="68">
                  <c:v>5.25</c:v>
                </c:pt>
                <c:pt idx="69">
                  <c:v>7.9166666666666661</c:v>
                </c:pt>
                <c:pt idx="70">
                  <c:v>4.1666666666666661</c:v>
                </c:pt>
                <c:pt idx="71">
                  <c:v>5.8333333333333339</c:v>
                </c:pt>
                <c:pt idx="72">
                  <c:v>3.9166666666666665</c:v>
                </c:pt>
                <c:pt idx="73">
                  <c:v>4.5</c:v>
                </c:pt>
                <c:pt idx="74">
                  <c:v>8.875</c:v>
                </c:pt>
                <c:pt idx="75">
                  <c:v>6.1666666666666661</c:v>
                </c:pt>
                <c:pt idx="76">
                  <c:v>5.0833333333333339</c:v>
                </c:pt>
                <c:pt idx="77">
                  <c:v>3.666666666666667</c:v>
                </c:pt>
                <c:pt idx="78">
                  <c:v>7.9</c:v>
                </c:pt>
                <c:pt idx="79">
                  <c:v>5.25</c:v>
                </c:pt>
                <c:pt idx="80">
                  <c:v>3.875</c:v>
                </c:pt>
                <c:pt idx="81">
                  <c:v>7.5</c:v>
                </c:pt>
                <c:pt idx="82">
                  <c:v>3.6666666666666665</c:v>
                </c:pt>
                <c:pt idx="83">
                  <c:v>7.15</c:v>
                </c:pt>
                <c:pt idx="84">
                  <c:v>4</c:v>
                </c:pt>
                <c:pt idx="85">
                  <c:v>5.7083333333333339</c:v>
                </c:pt>
              </c:numCache>
            </c:numRef>
          </c:xVal>
          <c:yVal>
            <c:numRef>
              <c:f>RESULTATS!$I$404:$I$489</c:f>
              <c:numCache>
                <c:formatCode>0</c:formatCode>
                <c:ptCount val="86"/>
                <c:pt idx="0">
                  <c:v>6.875</c:v>
                </c:pt>
                <c:pt idx="1">
                  <c:v>3.1666666666666665</c:v>
                </c:pt>
                <c:pt idx="2">
                  <c:v>6</c:v>
                </c:pt>
                <c:pt idx="3">
                  <c:v>7.625</c:v>
                </c:pt>
                <c:pt idx="4">
                  <c:v>6.625</c:v>
                </c:pt>
                <c:pt idx="5">
                  <c:v>9.25</c:v>
                </c:pt>
                <c:pt idx="6">
                  <c:v>8.125</c:v>
                </c:pt>
                <c:pt idx="7">
                  <c:v>8.25</c:v>
                </c:pt>
                <c:pt idx="8">
                  <c:v>5.875</c:v>
                </c:pt>
                <c:pt idx="9">
                  <c:v>7.125</c:v>
                </c:pt>
                <c:pt idx="10">
                  <c:v>7.25</c:v>
                </c:pt>
                <c:pt idx="11">
                  <c:v>4.625</c:v>
                </c:pt>
                <c:pt idx="12">
                  <c:v>7</c:v>
                </c:pt>
                <c:pt idx="13">
                  <c:v>7.3333333333333339</c:v>
                </c:pt>
                <c:pt idx="14">
                  <c:v>8.6666666666666679</c:v>
                </c:pt>
                <c:pt idx="15">
                  <c:v>6</c:v>
                </c:pt>
                <c:pt idx="16">
                  <c:v>6.5</c:v>
                </c:pt>
                <c:pt idx="17">
                  <c:v>6.6666666666666661</c:v>
                </c:pt>
                <c:pt idx="18">
                  <c:v>8</c:v>
                </c:pt>
                <c:pt idx="19">
                  <c:v>8.5</c:v>
                </c:pt>
                <c:pt idx="20">
                  <c:v>5.75</c:v>
                </c:pt>
                <c:pt idx="21">
                  <c:v>6.8</c:v>
                </c:pt>
                <c:pt idx="22">
                  <c:v>5</c:v>
                </c:pt>
                <c:pt idx="23">
                  <c:v>9.1666666666666679</c:v>
                </c:pt>
                <c:pt idx="24">
                  <c:v>6.5</c:v>
                </c:pt>
                <c:pt idx="25">
                  <c:v>5.75</c:v>
                </c:pt>
                <c:pt idx="26">
                  <c:v>6.75</c:v>
                </c:pt>
                <c:pt idx="27">
                  <c:v>6.5</c:v>
                </c:pt>
                <c:pt idx="28">
                  <c:v>6.5</c:v>
                </c:pt>
                <c:pt idx="29">
                  <c:v>6.5</c:v>
                </c:pt>
                <c:pt idx="30">
                  <c:v>8</c:v>
                </c:pt>
                <c:pt idx="31">
                  <c:v>7</c:v>
                </c:pt>
                <c:pt idx="32">
                  <c:v>8</c:v>
                </c:pt>
                <c:pt idx="33">
                  <c:v>7</c:v>
                </c:pt>
                <c:pt idx="34">
                  <c:v>8</c:v>
                </c:pt>
                <c:pt idx="35">
                  <c:v>7</c:v>
                </c:pt>
                <c:pt idx="36">
                  <c:v>6</c:v>
                </c:pt>
                <c:pt idx="38">
                  <c:v>8</c:v>
                </c:pt>
                <c:pt idx="39">
                  <c:v>5</c:v>
                </c:pt>
                <c:pt idx="40">
                  <c:v>7</c:v>
                </c:pt>
                <c:pt idx="41">
                  <c:v>7.75</c:v>
                </c:pt>
                <c:pt idx="42">
                  <c:v>6.5</c:v>
                </c:pt>
                <c:pt idx="43">
                  <c:v>5.5</c:v>
                </c:pt>
                <c:pt idx="45">
                  <c:v>7</c:v>
                </c:pt>
                <c:pt idx="46">
                  <c:v>3.6666666666666665</c:v>
                </c:pt>
                <c:pt idx="47">
                  <c:v>7.875</c:v>
                </c:pt>
                <c:pt idx="48">
                  <c:v>7.625</c:v>
                </c:pt>
                <c:pt idx="49">
                  <c:v>6.125</c:v>
                </c:pt>
                <c:pt idx="50">
                  <c:v>6.125</c:v>
                </c:pt>
                <c:pt idx="51">
                  <c:v>3</c:v>
                </c:pt>
                <c:pt idx="52">
                  <c:v>6.5</c:v>
                </c:pt>
                <c:pt idx="53">
                  <c:v>4</c:v>
                </c:pt>
                <c:pt idx="54">
                  <c:v>8</c:v>
                </c:pt>
                <c:pt idx="55">
                  <c:v>3.5</c:v>
                </c:pt>
                <c:pt idx="56">
                  <c:v>6.5</c:v>
                </c:pt>
                <c:pt idx="57">
                  <c:v>4.125</c:v>
                </c:pt>
                <c:pt idx="58">
                  <c:v>6.666666666666667</c:v>
                </c:pt>
                <c:pt idx="59">
                  <c:v>6.625</c:v>
                </c:pt>
                <c:pt idx="60">
                  <c:v>7.375</c:v>
                </c:pt>
                <c:pt idx="61">
                  <c:v>9.25</c:v>
                </c:pt>
                <c:pt idx="62">
                  <c:v>6.875</c:v>
                </c:pt>
                <c:pt idx="63">
                  <c:v>6.75</c:v>
                </c:pt>
                <c:pt idx="64">
                  <c:v>5.5</c:v>
                </c:pt>
                <c:pt idx="65">
                  <c:v>7</c:v>
                </c:pt>
                <c:pt idx="66">
                  <c:v>6.3333333333333339</c:v>
                </c:pt>
                <c:pt idx="67">
                  <c:v>6.25</c:v>
                </c:pt>
                <c:pt idx="68">
                  <c:v>6.5</c:v>
                </c:pt>
                <c:pt idx="69">
                  <c:v>7.5</c:v>
                </c:pt>
                <c:pt idx="70">
                  <c:v>5.8333333333333339</c:v>
                </c:pt>
                <c:pt idx="71">
                  <c:v>7.1666666666666661</c:v>
                </c:pt>
                <c:pt idx="72">
                  <c:v>6.8333333333333339</c:v>
                </c:pt>
                <c:pt idx="73">
                  <c:v>4.3333333333333339</c:v>
                </c:pt>
                <c:pt idx="74">
                  <c:v>9</c:v>
                </c:pt>
                <c:pt idx="75">
                  <c:v>6.625</c:v>
                </c:pt>
                <c:pt idx="76">
                  <c:v>7</c:v>
                </c:pt>
                <c:pt idx="77">
                  <c:v>6</c:v>
                </c:pt>
                <c:pt idx="78">
                  <c:v>8</c:v>
                </c:pt>
                <c:pt idx="79">
                  <c:v>5.75</c:v>
                </c:pt>
                <c:pt idx="80">
                  <c:v>8</c:v>
                </c:pt>
                <c:pt idx="81">
                  <c:v>7.5</c:v>
                </c:pt>
                <c:pt idx="82">
                  <c:v>7</c:v>
                </c:pt>
                <c:pt idx="83">
                  <c:v>8</c:v>
                </c:pt>
                <c:pt idx="84">
                  <c:v>8</c:v>
                </c:pt>
                <c:pt idx="85">
                  <c:v>5.75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642560"/>
        <c:axId val="142643136"/>
      </c:scatterChart>
      <c:valAx>
        <c:axId val="142642560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Qualificació mitjana</a:t>
                </a:r>
                <a:r>
                  <a:rPr lang="es-ES" baseline="0"/>
                  <a:t> en el c</a:t>
                </a:r>
                <a:r>
                  <a:rPr lang="es-ES"/>
                  <a:t>amp</a:t>
                </a:r>
                <a:r>
                  <a:rPr lang="es-ES" baseline="0"/>
                  <a:t> humanístic</a:t>
                </a:r>
                <a:endParaRPr lang="es-ES"/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42643136"/>
        <c:crosses val="autoZero"/>
        <c:crossBetween val="midCat"/>
        <c:majorUnit val="1"/>
      </c:valAx>
      <c:valAx>
        <c:axId val="142643136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 mitjana</a:t>
                </a:r>
                <a:r>
                  <a:rPr lang="es-ES" baseline="0"/>
                  <a:t> en el c</a:t>
                </a:r>
                <a:r>
                  <a:rPr lang="es-ES"/>
                  <a:t>amp científic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42642560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70888952991453003"/>
          <c:y val="0.43424746081083859"/>
          <c:w val="0.28296944444444444"/>
          <c:h val="0.2430190476190476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300" b="1" i="0" baseline="0">
                <a:effectLst/>
                <a:latin typeface="+mn-lt"/>
              </a:rPr>
              <a:t>Correlació entre els resultats en el</a:t>
            </a:r>
          </a:p>
          <a:p>
            <a:pPr>
              <a:defRPr/>
            </a:pPr>
            <a:r>
              <a:rPr lang="es-ES" sz="1300" b="1" i="0" baseline="0">
                <a:effectLst/>
                <a:latin typeface="+mn-lt"/>
              </a:rPr>
              <a:t>camp humanístic i el científic en alumnes de 17 anys</a:t>
            </a:r>
            <a:endParaRPr lang="es-ES" sz="1300">
              <a:effectLst/>
              <a:latin typeface="+mn-lt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3910256410256401E-2"/>
          <c:y val="0.17247354497354497"/>
          <c:w val="0.62113247863247867"/>
          <c:h val="0.69882936507936511"/>
        </c:manualLayout>
      </c:layout>
      <c:scatterChart>
        <c:scatterStyle val="lineMarker"/>
        <c:varyColors val="0"/>
        <c:ser>
          <c:idx val="0"/>
          <c:order val="0"/>
          <c:tx>
            <c:v>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AE37"/>
              </a:solidFill>
              <a:ln>
                <a:solidFill>
                  <a:srgbClr val="FFAE37"/>
                </a:solidFill>
              </a:ln>
            </c:spPr>
          </c:marker>
          <c:trendline>
            <c:spPr>
              <a:ln w="28575">
                <a:solidFill>
                  <a:srgbClr val="EE8E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6699516344186786"/>
                  <c:y val="3.1483068783068786E-2"/>
                </c:manualLayout>
              </c:layout>
              <c:numFmt formatCode="#,##0.00" sourceLinked="0"/>
              <c:txPr>
                <a:bodyPr/>
                <a:lstStyle/>
                <a:p>
                  <a:pPr>
                    <a:defRPr b="1">
                      <a:solidFill>
                        <a:srgbClr val="EE8E00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RESULTATS!$F$490:$F$491</c:f>
              <c:numCache>
                <c:formatCode>0</c:formatCode>
                <c:ptCount val="2"/>
                <c:pt idx="0">
                  <c:v>9.75</c:v>
                </c:pt>
                <c:pt idx="1">
                  <c:v>8.75</c:v>
                </c:pt>
              </c:numCache>
            </c:numRef>
          </c:xVal>
          <c:yVal>
            <c:numRef>
              <c:f>RESULTATS!$I$490:$I$491</c:f>
              <c:numCache>
                <c:formatCode>0</c:formatCode>
                <c:ptCount val="2"/>
                <c:pt idx="0">
                  <c:v>8.75</c:v>
                </c:pt>
                <c:pt idx="1">
                  <c:v>7.8333333333333339</c:v>
                </c:pt>
              </c:numCache>
            </c:numRef>
          </c:yVal>
          <c:smooth val="0"/>
        </c:ser>
        <c:ser>
          <c:idx val="1"/>
          <c:order val="1"/>
          <c:tx>
            <c:v>No-músics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</a:ln>
            </c:spPr>
          </c:marker>
          <c:trendline>
            <c:spPr>
              <a:ln w="28575">
                <a:solidFill>
                  <a:srgbClr val="0033CC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6305089779730495"/>
                  <c:y val="0.54988095238095236"/>
                </c:manualLayout>
              </c:layout>
              <c:numFmt formatCode="#,##0.00" sourceLinked="0"/>
              <c:spPr>
                <a:ln>
                  <a:noFill/>
                </a:ln>
              </c:spPr>
              <c:txPr>
                <a:bodyPr/>
                <a:lstStyle/>
                <a:p>
                  <a:pPr>
                    <a:defRPr>
                      <a:solidFill>
                        <a:srgbClr val="0033CC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RESULTATS!$F$492:$F$570</c:f>
              <c:numCache>
                <c:formatCode>0</c:formatCode>
                <c:ptCount val="79"/>
                <c:pt idx="0">
                  <c:v>6.25</c:v>
                </c:pt>
                <c:pt idx="1">
                  <c:v>6.875</c:v>
                </c:pt>
                <c:pt idx="2">
                  <c:v>5.875</c:v>
                </c:pt>
                <c:pt idx="3">
                  <c:v>5.6666666666666661</c:v>
                </c:pt>
                <c:pt idx="4">
                  <c:v>6.625</c:v>
                </c:pt>
                <c:pt idx="5">
                  <c:v>5.25</c:v>
                </c:pt>
                <c:pt idx="6">
                  <c:v>5.8333333333333339</c:v>
                </c:pt>
                <c:pt idx="7">
                  <c:v>6.5833333333333339</c:v>
                </c:pt>
                <c:pt idx="8">
                  <c:v>8.9166666666666679</c:v>
                </c:pt>
                <c:pt idx="9">
                  <c:v>8.75</c:v>
                </c:pt>
                <c:pt idx="10">
                  <c:v>10</c:v>
                </c:pt>
                <c:pt idx="11">
                  <c:v>4</c:v>
                </c:pt>
                <c:pt idx="12">
                  <c:v>7.9583333333333339</c:v>
                </c:pt>
                <c:pt idx="13">
                  <c:v>7</c:v>
                </c:pt>
                <c:pt idx="14">
                  <c:v>6.7750000000000004</c:v>
                </c:pt>
                <c:pt idx="15">
                  <c:v>8.0833333333333321</c:v>
                </c:pt>
                <c:pt idx="16">
                  <c:v>6.8333333333333339</c:v>
                </c:pt>
                <c:pt idx="17">
                  <c:v>7.25</c:v>
                </c:pt>
                <c:pt idx="18">
                  <c:v>7.2</c:v>
                </c:pt>
                <c:pt idx="19">
                  <c:v>7</c:v>
                </c:pt>
                <c:pt idx="20">
                  <c:v>7</c:v>
                </c:pt>
                <c:pt idx="21">
                  <c:v>4.8333333333333339</c:v>
                </c:pt>
                <c:pt idx="22">
                  <c:v>5.9166666666666661</c:v>
                </c:pt>
                <c:pt idx="23">
                  <c:v>7.75</c:v>
                </c:pt>
                <c:pt idx="24">
                  <c:v>7.416666666666667</c:v>
                </c:pt>
                <c:pt idx="25">
                  <c:v>5.1666666666666661</c:v>
                </c:pt>
                <c:pt idx="26">
                  <c:v>8.8333333333333321</c:v>
                </c:pt>
                <c:pt idx="27">
                  <c:v>7.4249999999999998</c:v>
                </c:pt>
                <c:pt idx="28">
                  <c:v>10</c:v>
                </c:pt>
                <c:pt idx="29">
                  <c:v>7.3333333333333339</c:v>
                </c:pt>
                <c:pt idx="30">
                  <c:v>6.0833333333333339</c:v>
                </c:pt>
                <c:pt idx="31">
                  <c:v>5.5833333333333339</c:v>
                </c:pt>
                <c:pt idx="32">
                  <c:v>5.5</c:v>
                </c:pt>
                <c:pt idx="33">
                  <c:v>6.625</c:v>
                </c:pt>
                <c:pt idx="34">
                  <c:v>6.5</c:v>
                </c:pt>
                <c:pt idx="35">
                  <c:v>6.5</c:v>
                </c:pt>
                <c:pt idx="36">
                  <c:v>7.5833333333333339</c:v>
                </c:pt>
                <c:pt idx="37">
                  <c:v>8.3333333333333339</c:v>
                </c:pt>
                <c:pt idx="38">
                  <c:v>6.3333333333333339</c:v>
                </c:pt>
                <c:pt idx="39">
                  <c:v>5.1666666666666661</c:v>
                </c:pt>
                <c:pt idx="40">
                  <c:v>7.8333333333333339</c:v>
                </c:pt>
                <c:pt idx="41">
                  <c:v>6.25</c:v>
                </c:pt>
                <c:pt idx="42">
                  <c:v>3</c:v>
                </c:pt>
                <c:pt idx="43">
                  <c:v>7</c:v>
                </c:pt>
                <c:pt idx="44">
                  <c:v>5.7916666666666661</c:v>
                </c:pt>
                <c:pt idx="45">
                  <c:v>5.75</c:v>
                </c:pt>
                <c:pt idx="46">
                  <c:v>7.833333333333333</c:v>
                </c:pt>
                <c:pt idx="47">
                  <c:v>5.875</c:v>
                </c:pt>
                <c:pt idx="48">
                  <c:v>6.5</c:v>
                </c:pt>
                <c:pt idx="49">
                  <c:v>6.0833333333333339</c:v>
                </c:pt>
                <c:pt idx="50">
                  <c:v>5.25</c:v>
                </c:pt>
                <c:pt idx="51">
                  <c:v>5.25</c:v>
                </c:pt>
                <c:pt idx="52">
                  <c:v>7.0833333333333339</c:v>
                </c:pt>
                <c:pt idx="53">
                  <c:v>5.75</c:v>
                </c:pt>
                <c:pt idx="54">
                  <c:v>7.5</c:v>
                </c:pt>
                <c:pt idx="55">
                  <c:v>7.5833333333333339</c:v>
                </c:pt>
                <c:pt idx="56">
                  <c:v>8.25</c:v>
                </c:pt>
                <c:pt idx="57">
                  <c:v>6.6666666666666661</c:v>
                </c:pt>
                <c:pt idx="58">
                  <c:v>5.75</c:v>
                </c:pt>
                <c:pt idx="59">
                  <c:v>4.6666666666666661</c:v>
                </c:pt>
                <c:pt idx="60">
                  <c:v>5.1666666666666661</c:v>
                </c:pt>
                <c:pt idx="61">
                  <c:v>5.4166666666666661</c:v>
                </c:pt>
                <c:pt idx="62">
                  <c:v>6.5</c:v>
                </c:pt>
                <c:pt idx="63">
                  <c:v>8.9166666666666679</c:v>
                </c:pt>
                <c:pt idx="64">
                  <c:v>4.6666666666666661</c:v>
                </c:pt>
                <c:pt idx="65">
                  <c:v>5.25</c:v>
                </c:pt>
                <c:pt idx="66">
                  <c:v>5</c:v>
                </c:pt>
                <c:pt idx="67">
                  <c:v>7.0833333333333339</c:v>
                </c:pt>
                <c:pt idx="68">
                  <c:v>6.8333333333333339</c:v>
                </c:pt>
                <c:pt idx="69">
                  <c:v>9</c:v>
                </c:pt>
                <c:pt idx="71">
                  <c:v>3.75</c:v>
                </c:pt>
                <c:pt idx="72">
                  <c:v>7.791666666666667</c:v>
                </c:pt>
                <c:pt idx="73">
                  <c:v>5.5</c:v>
                </c:pt>
                <c:pt idx="74">
                  <c:v>6.75</c:v>
                </c:pt>
                <c:pt idx="75">
                  <c:v>7.083333333333333</c:v>
                </c:pt>
                <c:pt idx="76">
                  <c:v>7.583333333333333</c:v>
                </c:pt>
                <c:pt idx="77">
                  <c:v>5.0833333333333339</c:v>
                </c:pt>
                <c:pt idx="78">
                  <c:v>7.5</c:v>
                </c:pt>
              </c:numCache>
            </c:numRef>
          </c:xVal>
          <c:yVal>
            <c:numRef>
              <c:f>RESULTATS!$I$492:$I$570</c:f>
              <c:numCache>
                <c:formatCode>General</c:formatCode>
                <c:ptCount val="79"/>
                <c:pt idx="0" formatCode="0">
                  <c:v>5.5</c:v>
                </c:pt>
                <c:pt idx="5" formatCode="0">
                  <c:v>5.6666666666666661</c:v>
                </c:pt>
                <c:pt idx="7" formatCode="0">
                  <c:v>6</c:v>
                </c:pt>
                <c:pt idx="8" formatCode="0">
                  <c:v>0</c:v>
                </c:pt>
                <c:pt idx="9" formatCode="0">
                  <c:v>8.3333333333333321</c:v>
                </c:pt>
                <c:pt idx="10" formatCode="0">
                  <c:v>8.3333333333333321</c:v>
                </c:pt>
                <c:pt idx="13" formatCode="0">
                  <c:v>7.5</c:v>
                </c:pt>
                <c:pt idx="15" formatCode="0">
                  <c:v>8</c:v>
                </c:pt>
                <c:pt idx="16" formatCode="0">
                  <c:v>6</c:v>
                </c:pt>
                <c:pt idx="17" formatCode="0">
                  <c:v>5</c:v>
                </c:pt>
                <c:pt idx="19" formatCode="0">
                  <c:v>5.6666666666666661</c:v>
                </c:pt>
                <c:pt idx="20" formatCode="0">
                  <c:v>6.5</c:v>
                </c:pt>
                <c:pt idx="21" formatCode="0">
                  <c:v>2.666666666666667</c:v>
                </c:pt>
                <c:pt idx="22" formatCode="0">
                  <c:v>5.1666666666666661</c:v>
                </c:pt>
                <c:pt idx="24" formatCode="0">
                  <c:v>6.8333333333333339</c:v>
                </c:pt>
                <c:pt idx="25" formatCode="0">
                  <c:v>6.5</c:v>
                </c:pt>
                <c:pt idx="26" formatCode="0">
                  <c:v>8</c:v>
                </c:pt>
                <c:pt idx="29" formatCode="0">
                  <c:v>7.1666666666666661</c:v>
                </c:pt>
                <c:pt idx="30" formatCode="0">
                  <c:v>5.5</c:v>
                </c:pt>
                <c:pt idx="31" formatCode="0">
                  <c:v>3.6666666666666665</c:v>
                </c:pt>
                <c:pt idx="32" formatCode="0">
                  <c:v>5</c:v>
                </c:pt>
                <c:pt idx="33" formatCode="0">
                  <c:v>6</c:v>
                </c:pt>
                <c:pt idx="34" formatCode="0">
                  <c:v>5</c:v>
                </c:pt>
                <c:pt idx="36" formatCode="0">
                  <c:v>9.5</c:v>
                </c:pt>
                <c:pt idx="37" formatCode="0">
                  <c:v>7.5</c:v>
                </c:pt>
                <c:pt idx="38" formatCode="0">
                  <c:v>6.5</c:v>
                </c:pt>
                <c:pt idx="39" formatCode="0">
                  <c:v>6.5</c:v>
                </c:pt>
                <c:pt idx="41" formatCode="0">
                  <c:v>5</c:v>
                </c:pt>
                <c:pt idx="42" formatCode="0">
                  <c:v>3</c:v>
                </c:pt>
                <c:pt idx="44" formatCode="0">
                  <c:v>5</c:v>
                </c:pt>
                <c:pt idx="45" formatCode="0">
                  <c:v>5</c:v>
                </c:pt>
                <c:pt idx="46" formatCode="0">
                  <c:v>6.5</c:v>
                </c:pt>
                <c:pt idx="47" formatCode="0">
                  <c:v>5</c:v>
                </c:pt>
                <c:pt idx="48" formatCode="0">
                  <c:v>5</c:v>
                </c:pt>
                <c:pt idx="50" formatCode="0">
                  <c:v>5</c:v>
                </c:pt>
                <c:pt idx="51" formatCode="0">
                  <c:v>4</c:v>
                </c:pt>
                <c:pt idx="52" formatCode="0">
                  <c:v>6.25</c:v>
                </c:pt>
                <c:pt idx="53" formatCode="0">
                  <c:v>5.75</c:v>
                </c:pt>
                <c:pt idx="54" formatCode="0">
                  <c:v>5.6666666666666661</c:v>
                </c:pt>
                <c:pt idx="55" formatCode="0">
                  <c:v>6.1666666666666661</c:v>
                </c:pt>
                <c:pt idx="56" formatCode="0">
                  <c:v>8.5</c:v>
                </c:pt>
                <c:pt idx="57" formatCode="0">
                  <c:v>5.8333333333333339</c:v>
                </c:pt>
                <c:pt idx="58" formatCode="0">
                  <c:v>5.3333333333333339</c:v>
                </c:pt>
                <c:pt idx="59" formatCode="0">
                  <c:v>4.25</c:v>
                </c:pt>
                <c:pt idx="61" formatCode="0">
                  <c:v>5.5</c:v>
                </c:pt>
                <c:pt idx="62" formatCode="0">
                  <c:v>5.6666666666666661</c:v>
                </c:pt>
                <c:pt idx="63" formatCode="0">
                  <c:v>9.8333333333333321</c:v>
                </c:pt>
                <c:pt idx="64" formatCode="0">
                  <c:v>4.6666666666666661</c:v>
                </c:pt>
                <c:pt idx="65" formatCode="0">
                  <c:v>5</c:v>
                </c:pt>
                <c:pt idx="66" formatCode="0">
                  <c:v>5.8333333333333339</c:v>
                </c:pt>
                <c:pt idx="68" formatCode="0">
                  <c:v>5.6666666666666661</c:v>
                </c:pt>
                <c:pt idx="69" formatCode="0">
                  <c:v>8.8333333333333321</c:v>
                </c:pt>
                <c:pt idx="71" formatCode="0">
                  <c:v>5</c:v>
                </c:pt>
                <c:pt idx="72" formatCode="0">
                  <c:v>9.5</c:v>
                </c:pt>
                <c:pt idx="73" formatCode="0">
                  <c:v>5.5</c:v>
                </c:pt>
                <c:pt idx="74" formatCode="0">
                  <c:v>6</c:v>
                </c:pt>
                <c:pt idx="75" formatCode="0">
                  <c:v>7</c:v>
                </c:pt>
                <c:pt idx="76" formatCode="0">
                  <c:v>6.5</c:v>
                </c:pt>
                <c:pt idx="77" formatCode="0">
                  <c:v>3</c:v>
                </c:pt>
                <c:pt idx="78" formatCode="0">
                  <c:v>7.5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641984"/>
        <c:axId val="137798208"/>
      </c:scatterChart>
      <c:valAx>
        <c:axId val="142641984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Qualificació mitjana en el camp</a:t>
                </a:r>
                <a:r>
                  <a:rPr lang="es-ES" baseline="0"/>
                  <a:t> humanístic</a:t>
                </a:r>
                <a:endParaRPr lang="es-ES"/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a-ES"/>
          </a:p>
        </c:txPr>
        <c:crossAx val="137798208"/>
        <c:crosses val="autoZero"/>
        <c:crossBetween val="midCat"/>
        <c:majorUnit val="1"/>
      </c:valAx>
      <c:valAx>
        <c:axId val="137798208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 mitjana</a:t>
                </a:r>
                <a:r>
                  <a:rPr lang="es-ES" baseline="0"/>
                  <a:t> en el c</a:t>
                </a:r>
                <a:r>
                  <a:rPr lang="es-ES"/>
                  <a:t>amp científic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42641984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71637927350427355"/>
          <c:y val="0.40399126984126976"/>
          <c:w val="0.28362072649572651"/>
          <c:h val="0.2430190476190476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400" b="1" i="0" baseline="0">
                <a:solidFill>
                  <a:sysClr val="windowText" lastClr="000000"/>
                </a:solidFill>
                <a:effectLst/>
                <a:latin typeface="+mn-lt"/>
              </a:rPr>
              <a:t>Gràfic 1.3: Mitjana de les notes de les assignatures de HUM</a:t>
            </a:r>
            <a:endParaRPr lang="es-ES" sz="140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563955026455026E-2"/>
          <c:y val="0.11823941798941799"/>
          <c:w val="0.90236309523809521"/>
          <c:h val="0.6013357142857143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3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5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8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9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3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n = 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n = 38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n = 40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n = 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n = 51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/>
                      <a:t>n = 31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n = 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US"/>
                      <a:t>n = 52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/>
                      <a:t>n = 43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2"/>
              <c:layout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3"/>
              <c:layout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4"/>
              <c:layout/>
              <c:tx>
                <c:rich>
                  <a:bodyPr/>
                  <a:lstStyle/>
                  <a:p>
                    <a:r>
                      <a:rPr lang="en-US"/>
                      <a:t>n = 53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5"/>
              <c:layout/>
              <c:tx>
                <c:rich>
                  <a:bodyPr/>
                  <a:lstStyle/>
                  <a:p>
                    <a:r>
                      <a:rPr lang="en-US"/>
                      <a:t>n = 45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6"/>
              <c:layout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7"/>
              <c:layout/>
              <c:tx>
                <c:rich>
                  <a:bodyPr/>
                  <a:lstStyle/>
                  <a:p>
                    <a:r>
                      <a:rPr lang="en-US"/>
                      <a:t>n = 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8"/>
              <c:layout/>
              <c:tx>
                <c:rich>
                  <a:bodyPr/>
                  <a:lstStyle/>
                  <a:p>
                    <a:r>
                      <a:rPr lang="en-US"/>
                      <a:t>n = 44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9"/>
              <c:layout/>
              <c:tx>
                <c:rich>
                  <a:bodyPr/>
                  <a:lstStyle/>
                  <a:p>
                    <a:r>
                      <a:rPr lang="en-US"/>
                      <a:t>n = 40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0"/>
              <c:layout/>
              <c:tx>
                <c:rich>
                  <a:bodyPr/>
                  <a:lstStyle/>
                  <a:p>
                    <a:r>
                      <a:rPr lang="en-US"/>
                      <a:t>n = 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1"/>
              <c:tx>
                <c:rich>
                  <a:bodyPr/>
                  <a:lstStyle/>
                  <a:p>
                    <a:r>
                      <a:rPr lang="en-US"/>
                      <a:t>n = 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2"/>
              <c:layout/>
              <c:tx>
                <c:rich>
                  <a:bodyPr/>
                  <a:lstStyle/>
                  <a:p>
                    <a:r>
                      <a:rPr lang="en-US"/>
                      <a:t>n = 51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3"/>
              <c:layout/>
              <c:tx>
                <c:rich>
                  <a:bodyPr/>
                  <a:lstStyle/>
                  <a:p>
                    <a:r>
                      <a:rPr lang="en-US"/>
                      <a:t>n = 27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 rot="-5400000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RESULTATS!$V$3:$V$26</c:f>
                <c:numCache>
                  <c:formatCode>General</c:formatCode>
                  <c:ptCount val="24"/>
                  <c:pt idx="0">
                    <c:v>1.5472870523022608</c:v>
                  </c:pt>
                  <c:pt idx="1">
                    <c:v>0.69259475885975341</c:v>
                  </c:pt>
                  <c:pt idx="2">
                    <c:v>1.9853660923431451</c:v>
                  </c:pt>
                  <c:pt idx="3">
                    <c:v>1.9234108283836795</c:v>
                  </c:pt>
                  <c:pt idx="4">
                    <c:v>1.2801909579781001</c:v>
                  </c:pt>
                  <c:pt idx="5">
                    <c:v>2.4382121466808853</c:v>
                  </c:pt>
                  <c:pt idx="6">
                    <c:v>1.9447693939495032</c:v>
                  </c:pt>
                  <c:pt idx="7">
                    <c:v>1.820171145471011</c:v>
                  </c:pt>
                  <c:pt idx="8">
                    <c:v>1.1675166971376725</c:v>
                  </c:pt>
                  <c:pt idx="9">
                    <c:v>1.4891583504089114</c:v>
                  </c:pt>
                  <c:pt idx="10">
                    <c:v>1.7768378518008008</c:v>
                  </c:pt>
                  <c:pt idx="11">
                    <c:v>1.7932460824558205</c:v>
                  </c:pt>
                  <c:pt idx="12">
                    <c:v>1.4872140247978962</c:v>
                  </c:pt>
                  <c:pt idx="13">
                    <c:v>0.61378832761067692</c:v>
                  </c:pt>
                  <c:pt idx="14">
                    <c:v>1.8714315341303829</c:v>
                  </c:pt>
                  <c:pt idx="15">
                    <c:v>1.9015921986617454</c:v>
                  </c:pt>
                  <c:pt idx="16">
                    <c:v>0.67357531405456272</c:v>
                  </c:pt>
                  <c:pt idx="18">
                    <c:v>1.5990550797057737</c:v>
                  </c:pt>
                  <c:pt idx="19">
                    <c:v>1.6858236503222241</c:v>
                  </c:pt>
                  <c:pt idx="20">
                    <c:v>0.70710678118654757</c:v>
                  </c:pt>
                  <c:pt idx="22">
                    <c:v>1.352739715748041</c:v>
                  </c:pt>
                  <c:pt idx="23">
                    <c:v>1.372342679580947</c:v>
                  </c:pt>
                </c:numCache>
              </c:numRef>
            </c:plus>
            <c:minus>
              <c:numRef>
                <c:f>RESULTATS!$V$3:$V$26</c:f>
                <c:numCache>
                  <c:formatCode>General</c:formatCode>
                  <c:ptCount val="24"/>
                  <c:pt idx="0">
                    <c:v>1.5472870523022608</c:v>
                  </c:pt>
                  <c:pt idx="1">
                    <c:v>0.69259475885975341</c:v>
                  </c:pt>
                  <c:pt idx="2">
                    <c:v>1.9853660923431451</c:v>
                  </c:pt>
                  <c:pt idx="3">
                    <c:v>1.9234108283836795</c:v>
                  </c:pt>
                  <c:pt idx="4">
                    <c:v>1.2801909579781001</c:v>
                  </c:pt>
                  <c:pt idx="5">
                    <c:v>2.4382121466808853</c:v>
                  </c:pt>
                  <c:pt idx="6">
                    <c:v>1.9447693939495032</c:v>
                  </c:pt>
                  <c:pt idx="7">
                    <c:v>1.820171145471011</c:v>
                  </c:pt>
                  <c:pt idx="8">
                    <c:v>1.1675166971376725</c:v>
                  </c:pt>
                  <c:pt idx="9">
                    <c:v>1.4891583504089114</c:v>
                  </c:pt>
                  <c:pt idx="10">
                    <c:v>1.7768378518008008</c:v>
                  </c:pt>
                  <c:pt idx="11">
                    <c:v>1.7932460824558205</c:v>
                  </c:pt>
                  <c:pt idx="12">
                    <c:v>1.4872140247978962</c:v>
                  </c:pt>
                  <c:pt idx="13">
                    <c:v>0.61378832761067692</c:v>
                  </c:pt>
                  <c:pt idx="14">
                    <c:v>1.8714315341303829</c:v>
                  </c:pt>
                  <c:pt idx="15">
                    <c:v>1.9015921986617454</c:v>
                  </c:pt>
                  <c:pt idx="16">
                    <c:v>0.67357531405456272</c:v>
                  </c:pt>
                  <c:pt idx="18">
                    <c:v>1.5990550797057737</c:v>
                  </c:pt>
                  <c:pt idx="19">
                    <c:v>1.6858236503222241</c:v>
                  </c:pt>
                  <c:pt idx="20">
                    <c:v>0.70710678118654757</c:v>
                  </c:pt>
                  <c:pt idx="22">
                    <c:v>1.352739715748041</c:v>
                  </c:pt>
                  <c:pt idx="23">
                    <c:v>1.372342679580947</c:v>
                  </c:pt>
                </c:numCache>
              </c:numRef>
            </c:minus>
          </c:errBars>
          <c:cat>
            <c:multiLvlStrRef>
              <c:f>RESULTATS!$L$3:$N$26</c:f>
              <c:multiLvlStrCache>
                <c:ptCount val="24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  <c:pt idx="12">
                    <c:v>femení</c:v>
                  </c:pt>
                  <c:pt idx="13">
                    <c:v>masculí</c:v>
                  </c:pt>
                  <c:pt idx="14">
                    <c:v>femení</c:v>
                  </c:pt>
                  <c:pt idx="15">
                    <c:v>masculí</c:v>
                  </c:pt>
                  <c:pt idx="16">
                    <c:v>femení</c:v>
                  </c:pt>
                  <c:pt idx="17">
                    <c:v>masculí</c:v>
                  </c:pt>
                  <c:pt idx="18">
                    <c:v>femení</c:v>
                  </c:pt>
                  <c:pt idx="19">
                    <c:v>masculí</c:v>
                  </c:pt>
                  <c:pt idx="20">
                    <c:v>femení</c:v>
                  </c:pt>
                  <c:pt idx="21">
                    <c:v>masculí</c:v>
                  </c:pt>
                  <c:pt idx="22">
                    <c:v>femení</c:v>
                  </c:pt>
                  <c:pt idx="23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  <c:pt idx="12">
                    <c:v>músic</c:v>
                  </c:pt>
                  <c:pt idx="14">
                    <c:v>no-músic</c:v>
                  </c:pt>
                  <c:pt idx="16">
                    <c:v>músic</c:v>
                  </c:pt>
                  <c:pt idx="18">
                    <c:v>no-músic</c:v>
                  </c:pt>
                  <c:pt idx="20">
                    <c:v>músic</c:v>
                  </c:pt>
                  <c:pt idx="22">
                    <c:v>no-músic</c:v>
                  </c:pt>
                </c:lvl>
                <c:lvl>
                  <c:pt idx="0">
                    <c:v>12 anys</c:v>
                  </c:pt>
                  <c:pt idx="4">
                    <c:v>13 anys</c:v>
                  </c:pt>
                  <c:pt idx="8">
                    <c:v>14 anys</c:v>
                  </c:pt>
                  <c:pt idx="12">
                    <c:v>15 anys</c:v>
                  </c:pt>
                  <c:pt idx="16">
                    <c:v>16 anys</c:v>
                  </c:pt>
                  <c:pt idx="20">
                    <c:v>17 anys</c:v>
                  </c:pt>
                </c:lvl>
              </c:multiLvlStrCache>
            </c:multiLvlStrRef>
          </c:cat>
          <c:val>
            <c:numRef>
              <c:f>RESULTATS!$U$3:$U$26</c:f>
              <c:numCache>
                <c:formatCode>0.00</c:formatCode>
                <c:ptCount val="24"/>
                <c:pt idx="0">
                  <c:v>7.5833333333333339</c:v>
                </c:pt>
                <c:pt idx="1">
                  <c:v>7.5250000000000004</c:v>
                </c:pt>
                <c:pt idx="2">
                  <c:v>6.0065789473684212</c:v>
                </c:pt>
                <c:pt idx="3">
                  <c:v>5.6906249999999998</c:v>
                </c:pt>
                <c:pt idx="4">
                  <c:v>7.541666666666667</c:v>
                </c:pt>
                <c:pt idx="5">
                  <c:v>6.6770833333333339</c:v>
                </c:pt>
                <c:pt idx="6">
                  <c:v>5.9356209150326782</c:v>
                </c:pt>
                <c:pt idx="7">
                  <c:v>5.6521505376344088</c:v>
                </c:pt>
                <c:pt idx="8">
                  <c:v>8.6190476190476186</c:v>
                </c:pt>
                <c:pt idx="9">
                  <c:v>6.166666666666667</c:v>
                </c:pt>
                <c:pt idx="10">
                  <c:v>6.5168269230769234</c:v>
                </c:pt>
                <c:pt idx="11">
                  <c:v>5.9156976744186034</c:v>
                </c:pt>
                <c:pt idx="12">
                  <c:v>7.333333333333333</c:v>
                </c:pt>
                <c:pt idx="13">
                  <c:v>7.6875</c:v>
                </c:pt>
                <c:pt idx="14">
                  <c:v>6.8518867924528308</c:v>
                </c:pt>
                <c:pt idx="15">
                  <c:v>6.5203703703703706</c:v>
                </c:pt>
                <c:pt idx="16">
                  <c:v>8.8888888888888893</c:v>
                </c:pt>
                <c:pt idx="17">
                  <c:v>3.1666666666666665</c:v>
                </c:pt>
                <c:pt idx="18">
                  <c:v>5.956249999999998</c:v>
                </c:pt>
                <c:pt idx="19">
                  <c:v>5.8856249999999992</c:v>
                </c:pt>
                <c:pt idx="20">
                  <c:v>9.25</c:v>
                </c:pt>
                <c:pt idx="22">
                  <c:v>6.7014705882352938</c:v>
                </c:pt>
                <c:pt idx="23">
                  <c:v>6.4212962962962976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27525888"/>
        <c:axId val="137801664"/>
      </c:barChart>
      <c:catAx>
        <c:axId val="127525888"/>
        <c:scaling>
          <c:orientation val="minMax"/>
        </c:scaling>
        <c:delete val="0"/>
        <c:axPos val="b"/>
        <c:majorTickMark val="out"/>
        <c:minorTickMark val="none"/>
        <c:tickLblPos val="nextTo"/>
        <c:crossAx val="137801664"/>
        <c:crosses val="autoZero"/>
        <c:auto val="1"/>
        <c:lblAlgn val="ctr"/>
        <c:lblOffset val="100"/>
        <c:noMultiLvlLbl val="0"/>
      </c:catAx>
      <c:valAx>
        <c:axId val="137801664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275258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400" b="1" i="0" baseline="0">
                <a:effectLst/>
                <a:latin typeface="+mn-lt"/>
              </a:rPr>
              <a:t>Gràfic 6: Correlació entre els resultats en el</a:t>
            </a:r>
          </a:p>
          <a:p>
            <a:pPr>
              <a:defRPr/>
            </a:pPr>
            <a:r>
              <a:rPr lang="es-ES" sz="1400" b="1" i="0" baseline="0">
                <a:effectLst/>
                <a:latin typeface="+mn-lt"/>
              </a:rPr>
              <a:t>camp humanístic i el científic a 2n d'ESO</a:t>
            </a:r>
            <a:endParaRPr lang="es-ES" sz="1400">
              <a:effectLst/>
              <a:latin typeface="+mn-lt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1726068376068379E-2"/>
          <c:y val="0.16636772486772486"/>
          <c:w val="0.62473675213675217"/>
          <c:h val="0.69821570199257066"/>
        </c:manualLayout>
      </c:layout>
      <c:scatterChart>
        <c:scatterStyle val="lineMarker"/>
        <c:varyColors val="0"/>
        <c:ser>
          <c:idx val="0"/>
          <c:order val="0"/>
          <c:tx>
            <c:v>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AE37"/>
              </a:solidFill>
              <a:ln>
                <a:solidFill>
                  <a:srgbClr val="FFAE37"/>
                </a:solidFill>
              </a:ln>
            </c:spPr>
          </c:marker>
          <c:trendline>
            <c:spPr>
              <a:ln w="28575">
                <a:solidFill>
                  <a:srgbClr val="EE8E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5977350427350426"/>
                  <c:y val="3.521957671957672E-2"/>
                </c:manualLayout>
              </c:layout>
              <c:numFmt formatCode="#,##0.00" sourceLinked="0"/>
              <c:txPr>
                <a:bodyPr/>
                <a:lstStyle/>
                <a:p>
                  <a:pPr>
                    <a:defRPr b="1">
                      <a:solidFill>
                        <a:srgbClr val="EE8E00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('13 anys'!$L$69,'13 anys'!$L$71,'13 anys'!$L$72,'13 anys'!$L$78,'13 anys'!$L$80,'13 anys'!$L$81,'13 anys'!$L$84,'13 anys'!$L$91,'13 anys'!$L$92,'13 anys'!$L$93,'13 anys'!$L$96)</c:f>
              <c:numCache>
                <c:formatCode>0</c:formatCode>
                <c:ptCount val="11"/>
                <c:pt idx="0">
                  <c:v>3.5</c:v>
                </c:pt>
                <c:pt idx="1">
                  <c:v>6.5</c:v>
                </c:pt>
                <c:pt idx="2">
                  <c:v>6.75</c:v>
                </c:pt>
                <c:pt idx="3">
                  <c:v>6.875</c:v>
                </c:pt>
                <c:pt idx="4">
                  <c:v>7.875</c:v>
                </c:pt>
                <c:pt idx="5">
                  <c:v>9.375</c:v>
                </c:pt>
                <c:pt idx="6">
                  <c:v>8.6666666666666679</c:v>
                </c:pt>
                <c:pt idx="7">
                  <c:v>9.75</c:v>
                </c:pt>
                <c:pt idx="8">
                  <c:v>6.625</c:v>
                </c:pt>
                <c:pt idx="9">
                  <c:v>6.25</c:v>
                </c:pt>
                <c:pt idx="10">
                  <c:v>7.3333333333333339</c:v>
                </c:pt>
              </c:numCache>
            </c:numRef>
          </c:xVal>
          <c:yVal>
            <c:numRef>
              <c:f>('13 anys'!$R$69,'13 anys'!$R$71,'13 anys'!$R$72,'13 anys'!$R$78,'13 anys'!$R$80,'13 anys'!$R$81,'13 anys'!$R$84,'13 anys'!$R$91,'13 anys'!$R$92,'13 anys'!$R$93,'13 anys'!$R$96)</c:f>
              <c:numCache>
                <c:formatCode>0</c:formatCode>
                <c:ptCount val="11"/>
                <c:pt idx="0">
                  <c:v>4.875</c:v>
                </c:pt>
                <c:pt idx="1">
                  <c:v>6</c:v>
                </c:pt>
                <c:pt idx="2">
                  <c:v>7.125</c:v>
                </c:pt>
                <c:pt idx="3">
                  <c:v>6.375</c:v>
                </c:pt>
                <c:pt idx="4">
                  <c:v>7</c:v>
                </c:pt>
                <c:pt idx="5">
                  <c:v>9.25</c:v>
                </c:pt>
                <c:pt idx="6">
                  <c:v>7.625</c:v>
                </c:pt>
                <c:pt idx="7">
                  <c:v>9.375</c:v>
                </c:pt>
                <c:pt idx="8">
                  <c:v>6.75</c:v>
                </c:pt>
                <c:pt idx="9">
                  <c:v>6.125</c:v>
                </c:pt>
                <c:pt idx="10">
                  <c:v>6.75</c:v>
                </c:pt>
              </c:numCache>
            </c:numRef>
          </c:yVal>
          <c:smooth val="0"/>
        </c:ser>
        <c:ser>
          <c:idx val="1"/>
          <c:order val="1"/>
          <c:tx>
            <c:v>No-músics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</a:ln>
            </c:spPr>
          </c:marker>
          <c:trendline>
            <c:spPr>
              <a:ln w="28575">
                <a:solidFill>
                  <a:srgbClr val="0033CC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9989358974358976"/>
                  <c:y val="0.54704047619047624"/>
                </c:manualLayout>
              </c:layout>
              <c:numFmt formatCode="#,##0.00" sourceLinked="0"/>
              <c:spPr>
                <a:ln>
                  <a:noFill/>
                </a:ln>
              </c:spPr>
              <c:txPr>
                <a:bodyPr/>
                <a:lstStyle/>
                <a:p>
                  <a:pPr>
                    <a:defRPr>
                      <a:solidFill>
                        <a:srgbClr val="0033CC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('13 anys'!$L$2:$L$68,'13 anys'!$L$70,'13 anys'!$L$73:$L$77,'13 anys'!$L$79,'13 anys'!$L$82,'13 anys'!$L$83,'13 anys'!$L$85:$L$90,'13 anys'!$L$94,'13 anys'!$L$95)</c:f>
              <c:numCache>
                <c:formatCode>0</c:formatCode>
                <c:ptCount val="84"/>
                <c:pt idx="0">
                  <c:v>5.25</c:v>
                </c:pt>
                <c:pt idx="1">
                  <c:v>6.95</c:v>
                </c:pt>
                <c:pt idx="2">
                  <c:v>4.125</c:v>
                </c:pt>
                <c:pt idx="3">
                  <c:v>7.9</c:v>
                </c:pt>
                <c:pt idx="4">
                  <c:v>5.7</c:v>
                </c:pt>
                <c:pt idx="5">
                  <c:v>5.75</c:v>
                </c:pt>
                <c:pt idx="6">
                  <c:v>3.666666666666667</c:v>
                </c:pt>
                <c:pt idx="8">
                  <c:v>4.625</c:v>
                </c:pt>
                <c:pt idx="9">
                  <c:v>8</c:v>
                </c:pt>
                <c:pt idx="10">
                  <c:v>3.6</c:v>
                </c:pt>
                <c:pt idx="11">
                  <c:v>1.9</c:v>
                </c:pt>
                <c:pt idx="12">
                  <c:v>6.6</c:v>
                </c:pt>
                <c:pt idx="13">
                  <c:v>5</c:v>
                </c:pt>
                <c:pt idx="14">
                  <c:v>4.166666666666667</c:v>
                </c:pt>
                <c:pt idx="15">
                  <c:v>2.5</c:v>
                </c:pt>
                <c:pt idx="16">
                  <c:v>7.125</c:v>
                </c:pt>
                <c:pt idx="17">
                  <c:v>6.2</c:v>
                </c:pt>
                <c:pt idx="18">
                  <c:v>6.1</c:v>
                </c:pt>
                <c:pt idx="19">
                  <c:v>2.875</c:v>
                </c:pt>
                <c:pt idx="20">
                  <c:v>6.2</c:v>
                </c:pt>
                <c:pt idx="21">
                  <c:v>5.25</c:v>
                </c:pt>
                <c:pt idx="22">
                  <c:v>8.1999999999999993</c:v>
                </c:pt>
                <c:pt idx="23">
                  <c:v>8.8000000000000007</c:v>
                </c:pt>
                <c:pt idx="24">
                  <c:v>6.05</c:v>
                </c:pt>
                <c:pt idx="25">
                  <c:v>2.25</c:v>
                </c:pt>
                <c:pt idx="26">
                  <c:v>3.125</c:v>
                </c:pt>
                <c:pt idx="27">
                  <c:v>4</c:v>
                </c:pt>
                <c:pt idx="28">
                  <c:v>8.75</c:v>
                </c:pt>
                <c:pt idx="29">
                  <c:v>5.5</c:v>
                </c:pt>
                <c:pt idx="30">
                  <c:v>4.25</c:v>
                </c:pt>
                <c:pt idx="31">
                  <c:v>3.875</c:v>
                </c:pt>
                <c:pt idx="32">
                  <c:v>8.5500000000000007</c:v>
                </c:pt>
                <c:pt idx="33">
                  <c:v>3.7</c:v>
                </c:pt>
                <c:pt idx="34">
                  <c:v>9.25</c:v>
                </c:pt>
                <c:pt idx="35">
                  <c:v>7.75</c:v>
                </c:pt>
                <c:pt idx="36">
                  <c:v>3.75</c:v>
                </c:pt>
                <c:pt idx="37">
                  <c:v>5.35</c:v>
                </c:pt>
                <c:pt idx="38">
                  <c:v>6.8</c:v>
                </c:pt>
                <c:pt idx="39">
                  <c:v>2.25</c:v>
                </c:pt>
                <c:pt idx="40">
                  <c:v>5.5833333333333339</c:v>
                </c:pt>
                <c:pt idx="41">
                  <c:v>4.25</c:v>
                </c:pt>
                <c:pt idx="42">
                  <c:v>4.75</c:v>
                </c:pt>
                <c:pt idx="43">
                  <c:v>5</c:v>
                </c:pt>
                <c:pt idx="44">
                  <c:v>7.7</c:v>
                </c:pt>
                <c:pt idx="46">
                  <c:v>3.3</c:v>
                </c:pt>
                <c:pt idx="47">
                  <c:v>4.625</c:v>
                </c:pt>
                <c:pt idx="48">
                  <c:v>6.125</c:v>
                </c:pt>
                <c:pt idx="49">
                  <c:v>5.875</c:v>
                </c:pt>
                <c:pt idx="50">
                  <c:v>7.25</c:v>
                </c:pt>
                <c:pt idx="51">
                  <c:v>7.625</c:v>
                </c:pt>
                <c:pt idx="52">
                  <c:v>7.65</c:v>
                </c:pt>
                <c:pt idx="53">
                  <c:v>3.125</c:v>
                </c:pt>
                <c:pt idx="54">
                  <c:v>8.85</c:v>
                </c:pt>
                <c:pt idx="55">
                  <c:v>6.125</c:v>
                </c:pt>
                <c:pt idx="56">
                  <c:v>8.35</c:v>
                </c:pt>
                <c:pt idx="57">
                  <c:v>4.8499999999999996</c:v>
                </c:pt>
                <c:pt idx="58">
                  <c:v>7.25</c:v>
                </c:pt>
                <c:pt idx="59">
                  <c:v>5.4166666666666661</c:v>
                </c:pt>
                <c:pt idx="60">
                  <c:v>7.1</c:v>
                </c:pt>
                <c:pt idx="61">
                  <c:v>6.05</c:v>
                </c:pt>
                <c:pt idx="62">
                  <c:v>4.125</c:v>
                </c:pt>
                <c:pt idx="63">
                  <c:v>6.25</c:v>
                </c:pt>
                <c:pt idx="64">
                  <c:v>7.1</c:v>
                </c:pt>
                <c:pt idx="65">
                  <c:v>7.6</c:v>
                </c:pt>
                <c:pt idx="66">
                  <c:v>3.3</c:v>
                </c:pt>
                <c:pt idx="67">
                  <c:v>6.45</c:v>
                </c:pt>
                <c:pt idx="68">
                  <c:v>7.65</c:v>
                </c:pt>
                <c:pt idx="69">
                  <c:v>7.2</c:v>
                </c:pt>
                <c:pt idx="70">
                  <c:v>5.375</c:v>
                </c:pt>
                <c:pt idx="71">
                  <c:v>7.7</c:v>
                </c:pt>
                <c:pt idx="72">
                  <c:v>7.125</c:v>
                </c:pt>
                <c:pt idx="73">
                  <c:v>2.75</c:v>
                </c:pt>
                <c:pt idx="74">
                  <c:v>8.9499999999999993</c:v>
                </c:pt>
                <c:pt idx="75">
                  <c:v>4.75</c:v>
                </c:pt>
                <c:pt idx="76">
                  <c:v>8.65</c:v>
                </c:pt>
                <c:pt idx="77">
                  <c:v>6.75</c:v>
                </c:pt>
                <c:pt idx="78">
                  <c:v>6.95</c:v>
                </c:pt>
                <c:pt idx="79">
                  <c:v>8.15</c:v>
                </c:pt>
                <c:pt idx="80">
                  <c:v>7.625</c:v>
                </c:pt>
                <c:pt idx="81">
                  <c:v>3.85</c:v>
                </c:pt>
                <c:pt idx="82">
                  <c:v>4</c:v>
                </c:pt>
                <c:pt idx="83">
                  <c:v>7.1</c:v>
                </c:pt>
              </c:numCache>
            </c:numRef>
          </c:xVal>
          <c:yVal>
            <c:numRef>
              <c:f>('13 anys'!$R$2:$R$68,'13 anys'!$R$70,'13 anys'!$R$73:$R$77,'13 anys'!$R$79,'13 anys'!$R$82,'13 anys'!$R$83,'13 anys'!$R$85:$R$90,'13 anys'!$R$94,'13 anys'!$R$95)</c:f>
              <c:numCache>
                <c:formatCode>0</c:formatCode>
                <c:ptCount val="84"/>
                <c:pt idx="0">
                  <c:v>5.375</c:v>
                </c:pt>
                <c:pt idx="1">
                  <c:v>6.5</c:v>
                </c:pt>
                <c:pt idx="2">
                  <c:v>4.375</c:v>
                </c:pt>
                <c:pt idx="3">
                  <c:v>7.875</c:v>
                </c:pt>
                <c:pt idx="4">
                  <c:v>6.375</c:v>
                </c:pt>
                <c:pt idx="5">
                  <c:v>4.75</c:v>
                </c:pt>
                <c:pt idx="6">
                  <c:v>2.875</c:v>
                </c:pt>
                <c:pt idx="8">
                  <c:v>4.5</c:v>
                </c:pt>
                <c:pt idx="9">
                  <c:v>6.875</c:v>
                </c:pt>
                <c:pt idx="10">
                  <c:v>3.75</c:v>
                </c:pt>
                <c:pt idx="11">
                  <c:v>1.625</c:v>
                </c:pt>
                <c:pt idx="12">
                  <c:v>6.75</c:v>
                </c:pt>
                <c:pt idx="13">
                  <c:v>4.625</c:v>
                </c:pt>
                <c:pt idx="14">
                  <c:v>3.75</c:v>
                </c:pt>
                <c:pt idx="15">
                  <c:v>2.75</c:v>
                </c:pt>
                <c:pt idx="16">
                  <c:v>6</c:v>
                </c:pt>
                <c:pt idx="17">
                  <c:v>6.75</c:v>
                </c:pt>
                <c:pt idx="18">
                  <c:v>6</c:v>
                </c:pt>
                <c:pt idx="19">
                  <c:v>3.75</c:v>
                </c:pt>
                <c:pt idx="20">
                  <c:v>6.75</c:v>
                </c:pt>
                <c:pt idx="21">
                  <c:v>5.125</c:v>
                </c:pt>
                <c:pt idx="22">
                  <c:v>7.25</c:v>
                </c:pt>
                <c:pt idx="23">
                  <c:v>9</c:v>
                </c:pt>
                <c:pt idx="24">
                  <c:v>4.5</c:v>
                </c:pt>
                <c:pt idx="25">
                  <c:v>1.75</c:v>
                </c:pt>
                <c:pt idx="26">
                  <c:v>4.375</c:v>
                </c:pt>
                <c:pt idx="27">
                  <c:v>2.25</c:v>
                </c:pt>
                <c:pt idx="28">
                  <c:v>8</c:v>
                </c:pt>
                <c:pt idx="29">
                  <c:v>4.875</c:v>
                </c:pt>
                <c:pt idx="30">
                  <c:v>3.125</c:v>
                </c:pt>
                <c:pt idx="31">
                  <c:v>2.875</c:v>
                </c:pt>
                <c:pt idx="32">
                  <c:v>8.25</c:v>
                </c:pt>
                <c:pt idx="33">
                  <c:v>4.125</c:v>
                </c:pt>
                <c:pt idx="34">
                  <c:v>9</c:v>
                </c:pt>
                <c:pt idx="35">
                  <c:v>7.375</c:v>
                </c:pt>
                <c:pt idx="36">
                  <c:v>2.125</c:v>
                </c:pt>
                <c:pt idx="37">
                  <c:v>5.75</c:v>
                </c:pt>
                <c:pt idx="38">
                  <c:v>6.875</c:v>
                </c:pt>
                <c:pt idx="39">
                  <c:v>3.375</c:v>
                </c:pt>
                <c:pt idx="40">
                  <c:v>6</c:v>
                </c:pt>
                <c:pt idx="41">
                  <c:v>3.125</c:v>
                </c:pt>
                <c:pt idx="42">
                  <c:v>3.125</c:v>
                </c:pt>
                <c:pt idx="43">
                  <c:v>4.5</c:v>
                </c:pt>
                <c:pt idx="44">
                  <c:v>6.875</c:v>
                </c:pt>
                <c:pt idx="46">
                  <c:v>2.375</c:v>
                </c:pt>
                <c:pt idx="47">
                  <c:v>3.125</c:v>
                </c:pt>
                <c:pt idx="48">
                  <c:v>5.375</c:v>
                </c:pt>
                <c:pt idx="49">
                  <c:v>6</c:v>
                </c:pt>
                <c:pt idx="50">
                  <c:v>7.125</c:v>
                </c:pt>
                <c:pt idx="51">
                  <c:v>7.5</c:v>
                </c:pt>
                <c:pt idx="52">
                  <c:v>7.75</c:v>
                </c:pt>
                <c:pt idx="53">
                  <c:v>2.125</c:v>
                </c:pt>
                <c:pt idx="54">
                  <c:v>8.625</c:v>
                </c:pt>
                <c:pt idx="55">
                  <c:v>8.25</c:v>
                </c:pt>
                <c:pt idx="56">
                  <c:v>7.75</c:v>
                </c:pt>
                <c:pt idx="57">
                  <c:v>3.875</c:v>
                </c:pt>
                <c:pt idx="58">
                  <c:v>6.375</c:v>
                </c:pt>
                <c:pt idx="59">
                  <c:v>5.125</c:v>
                </c:pt>
                <c:pt idx="60">
                  <c:v>6.875</c:v>
                </c:pt>
                <c:pt idx="61">
                  <c:v>6</c:v>
                </c:pt>
                <c:pt idx="62">
                  <c:v>3.5</c:v>
                </c:pt>
                <c:pt idx="63">
                  <c:v>5</c:v>
                </c:pt>
                <c:pt idx="64">
                  <c:v>6</c:v>
                </c:pt>
                <c:pt idx="65">
                  <c:v>7.375</c:v>
                </c:pt>
                <c:pt idx="66">
                  <c:v>3.5</c:v>
                </c:pt>
                <c:pt idx="67">
                  <c:v>6.5</c:v>
                </c:pt>
                <c:pt idx="68">
                  <c:v>7</c:v>
                </c:pt>
                <c:pt idx="69">
                  <c:v>6.75</c:v>
                </c:pt>
                <c:pt idx="70">
                  <c:v>4</c:v>
                </c:pt>
                <c:pt idx="71">
                  <c:v>7.5</c:v>
                </c:pt>
                <c:pt idx="72">
                  <c:v>6</c:v>
                </c:pt>
                <c:pt idx="73">
                  <c:v>2.875</c:v>
                </c:pt>
                <c:pt idx="74">
                  <c:v>7.25</c:v>
                </c:pt>
                <c:pt idx="75">
                  <c:v>3.75</c:v>
                </c:pt>
                <c:pt idx="76">
                  <c:v>9</c:v>
                </c:pt>
                <c:pt idx="77">
                  <c:v>4.75</c:v>
                </c:pt>
                <c:pt idx="78">
                  <c:v>6.625</c:v>
                </c:pt>
                <c:pt idx="79">
                  <c:v>7.5</c:v>
                </c:pt>
                <c:pt idx="80">
                  <c:v>7.125</c:v>
                </c:pt>
                <c:pt idx="81">
                  <c:v>3.125</c:v>
                </c:pt>
                <c:pt idx="82">
                  <c:v>2.875</c:v>
                </c:pt>
                <c:pt idx="83">
                  <c:v>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661440"/>
        <c:axId val="101662016"/>
      </c:scatterChart>
      <c:valAx>
        <c:axId val="101661440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Qualificació mitjana en el camp humanístic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a-ES"/>
          </a:p>
        </c:txPr>
        <c:crossAx val="101662016"/>
        <c:crosses val="autoZero"/>
        <c:crossBetween val="midCat"/>
        <c:majorUnit val="1"/>
      </c:valAx>
      <c:valAx>
        <c:axId val="101662016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 mitjana en el camp científic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01661440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72549209401709402"/>
          <c:y val="0.37878253968253967"/>
          <c:w val="0.26194319224376056"/>
          <c:h val="0.33486876640419949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400" b="1" i="0" baseline="0">
                <a:solidFill>
                  <a:sysClr val="windowText" lastClr="000000"/>
                </a:solidFill>
                <a:effectLst/>
                <a:latin typeface="+mn-lt"/>
              </a:rPr>
              <a:t>Gràfic 1.6: Mitjana de les notes de les assignatures de CIE</a:t>
            </a:r>
            <a:endParaRPr lang="es-ES" sz="140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7319444444444451E-2"/>
          <c:y val="0.12659963216433923"/>
          <c:w val="0.90236309523809521"/>
          <c:h val="0.596101488764180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3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5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8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9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3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n = 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n = 38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n = 40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n = 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n = 51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/>
                      <a:t>n = 31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n =</a:t>
                    </a:r>
                    <a:r>
                      <a:rPr lang="en-US" baseline="0"/>
                      <a:t> 7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US"/>
                      <a:t>n = 52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/>
                      <a:t>n = 43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2"/>
              <c:layout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3"/>
              <c:layout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4"/>
              <c:layout/>
              <c:tx>
                <c:rich>
                  <a:bodyPr/>
                  <a:lstStyle/>
                  <a:p>
                    <a:r>
                      <a:rPr lang="en-US"/>
                      <a:t>n = 53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5"/>
              <c:layout/>
              <c:tx>
                <c:rich>
                  <a:bodyPr/>
                  <a:lstStyle/>
                  <a:p>
                    <a:r>
                      <a:rPr lang="en-US"/>
                      <a:t>n = 45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6"/>
              <c:layout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7"/>
              <c:layout/>
              <c:tx>
                <c:rich>
                  <a:bodyPr/>
                  <a:lstStyle/>
                  <a:p>
                    <a:r>
                      <a:rPr lang="en-US"/>
                      <a:t>n = 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8"/>
              <c:layout/>
              <c:tx>
                <c:rich>
                  <a:bodyPr/>
                  <a:lstStyle/>
                  <a:p>
                    <a:r>
                      <a:rPr lang="en-US"/>
                      <a:t>n = 44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9"/>
              <c:layout/>
              <c:tx>
                <c:rich>
                  <a:bodyPr/>
                  <a:lstStyle/>
                  <a:p>
                    <a:r>
                      <a:rPr lang="en-US"/>
                      <a:t>n = 40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0"/>
              <c:layout/>
              <c:tx>
                <c:rich>
                  <a:bodyPr/>
                  <a:lstStyle/>
                  <a:p>
                    <a:r>
                      <a:rPr lang="en-US"/>
                      <a:t>n = 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1"/>
              <c:tx>
                <c:rich>
                  <a:bodyPr/>
                  <a:lstStyle/>
                  <a:p>
                    <a:r>
                      <a:rPr lang="en-US"/>
                      <a:t>n = 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2"/>
              <c:layout/>
              <c:tx>
                <c:rich>
                  <a:bodyPr/>
                  <a:lstStyle/>
                  <a:p>
                    <a:r>
                      <a:rPr lang="en-US"/>
                      <a:t>n = 35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3"/>
              <c:layout/>
              <c:tx>
                <c:rich>
                  <a:bodyPr/>
                  <a:lstStyle/>
                  <a:p>
                    <a:r>
                      <a:rPr lang="en-US"/>
                      <a:t>n = 25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RESULTATS!$AE$3:$AE$26</c:f>
                <c:numCache>
                  <c:formatCode>General</c:formatCode>
                  <c:ptCount val="24"/>
                  <c:pt idx="0">
                    <c:v>1.637543165552475</c:v>
                  </c:pt>
                  <c:pt idx="1">
                    <c:v>1.0368220676663875</c:v>
                  </c:pt>
                  <c:pt idx="2">
                    <c:v>1.9955164003648747</c:v>
                  </c:pt>
                  <c:pt idx="3">
                    <c:v>1.9646492985000836</c:v>
                  </c:pt>
                  <c:pt idx="4">
                    <c:v>1.0797789676816365</c:v>
                  </c:pt>
                  <c:pt idx="5">
                    <c:v>1.8551027599569787</c:v>
                  </c:pt>
                  <c:pt idx="6">
                    <c:v>1.9707356544214258</c:v>
                  </c:pt>
                  <c:pt idx="7">
                    <c:v>1.9802536630170569</c:v>
                  </c:pt>
                  <c:pt idx="8">
                    <c:v>0.40824829046386302</c:v>
                  </c:pt>
                  <c:pt idx="9">
                    <c:v>1.1967838846954226</c:v>
                  </c:pt>
                  <c:pt idx="10">
                    <c:v>2.0510565310136544</c:v>
                  </c:pt>
                  <c:pt idx="11">
                    <c:v>2.1382027838698878</c:v>
                  </c:pt>
                  <c:pt idx="12">
                    <c:v>1.2747548783981961</c:v>
                  </c:pt>
                  <c:pt idx="13">
                    <c:v>0.80039052967910607</c:v>
                  </c:pt>
                  <c:pt idx="14">
                    <c:v>2.0996218587368372</c:v>
                  </c:pt>
                  <c:pt idx="15">
                    <c:v>2.1238038820222855</c:v>
                  </c:pt>
                  <c:pt idx="16">
                    <c:v>1.6079950709340349</c:v>
                  </c:pt>
                  <c:pt idx="18">
                    <c:v>1.2094048704427793</c:v>
                  </c:pt>
                  <c:pt idx="19">
                    <c:v>1.4464869116876753</c:v>
                  </c:pt>
                  <c:pt idx="20">
                    <c:v>0.6481812160876681</c:v>
                  </c:pt>
                  <c:pt idx="22">
                    <c:v>1.7963158687380427</c:v>
                  </c:pt>
                  <c:pt idx="23">
                    <c:v>1.6551197226473648</c:v>
                  </c:pt>
                </c:numCache>
              </c:numRef>
            </c:plus>
            <c:minus>
              <c:numRef>
                <c:f>RESULTATS!$AE$3:$AE$26</c:f>
                <c:numCache>
                  <c:formatCode>General</c:formatCode>
                  <c:ptCount val="24"/>
                  <c:pt idx="0">
                    <c:v>1.637543165552475</c:v>
                  </c:pt>
                  <c:pt idx="1">
                    <c:v>1.0368220676663875</c:v>
                  </c:pt>
                  <c:pt idx="2">
                    <c:v>1.9955164003648747</c:v>
                  </c:pt>
                  <c:pt idx="3">
                    <c:v>1.9646492985000836</c:v>
                  </c:pt>
                  <c:pt idx="4">
                    <c:v>1.0797789676816365</c:v>
                  </c:pt>
                  <c:pt idx="5">
                    <c:v>1.8551027599569787</c:v>
                  </c:pt>
                  <c:pt idx="6">
                    <c:v>1.9707356544214258</c:v>
                  </c:pt>
                  <c:pt idx="7">
                    <c:v>1.9802536630170569</c:v>
                  </c:pt>
                  <c:pt idx="8">
                    <c:v>0.40824829046386302</c:v>
                  </c:pt>
                  <c:pt idx="9">
                    <c:v>1.1967838846954226</c:v>
                  </c:pt>
                  <c:pt idx="10">
                    <c:v>2.0510565310136544</c:v>
                  </c:pt>
                  <c:pt idx="11">
                    <c:v>2.1382027838698878</c:v>
                  </c:pt>
                  <c:pt idx="12">
                    <c:v>1.2747548783981961</c:v>
                  </c:pt>
                  <c:pt idx="13">
                    <c:v>0.80039052967910607</c:v>
                  </c:pt>
                  <c:pt idx="14">
                    <c:v>2.0996218587368372</c:v>
                  </c:pt>
                  <c:pt idx="15">
                    <c:v>2.1238038820222855</c:v>
                  </c:pt>
                  <c:pt idx="16">
                    <c:v>1.6079950709340349</c:v>
                  </c:pt>
                  <c:pt idx="18">
                    <c:v>1.2094048704427793</c:v>
                  </c:pt>
                  <c:pt idx="19">
                    <c:v>1.4464869116876753</c:v>
                  </c:pt>
                  <c:pt idx="20">
                    <c:v>0.6481812160876681</c:v>
                  </c:pt>
                  <c:pt idx="22">
                    <c:v>1.7963158687380427</c:v>
                  </c:pt>
                  <c:pt idx="23">
                    <c:v>1.6551197226473648</c:v>
                  </c:pt>
                </c:numCache>
              </c:numRef>
            </c:minus>
          </c:errBars>
          <c:cat>
            <c:multiLvlStrRef>
              <c:f>RESULTATS!$L$3:$N$26</c:f>
              <c:multiLvlStrCache>
                <c:ptCount val="24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  <c:pt idx="12">
                    <c:v>femení</c:v>
                  </c:pt>
                  <c:pt idx="13">
                    <c:v>masculí</c:v>
                  </c:pt>
                  <c:pt idx="14">
                    <c:v>femení</c:v>
                  </c:pt>
                  <c:pt idx="15">
                    <c:v>masculí</c:v>
                  </c:pt>
                  <c:pt idx="16">
                    <c:v>femení</c:v>
                  </c:pt>
                  <c:pt idx="17">
                    <c:v>masculí</c:v>
                  </c:pt>
                  <c:pt idx="18">
                    <c:v>femení</c:v>
                  </c:pt>
                  <c:pt idx="19">
                    <c:v>masculí</c:v>
                  </c:pt>
                  <c:pt idx="20">
                    <c:v>femení</c:v>
                  </c:pt>
                  <c:pt idx="21">
                    <c:v>masculí</c:v>
                  </c:pt>
                  <c:pt idx="22">
                    <c:v>femení</c:v>
                  </c:pt>
                  <c:pt idx="23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  <c:pt idx="12">
                    <c:v>músic</c:v>
                  </c:pt>
                  <c:pt idx="14">
                    <c:v>no-músic</c:v>
                  </c:pt>
                  <c:pt idx="16">
                    <c:v>músic</c:v>
                  </c:pt>
                  <c:pt idx="18">
                    <c:v>no-músic</c:v>
                  </c:pt>
                  <c:pt idx="20">
                    <c:v>músic</c:v>
                  </c:pt>
                  <c:pt idx="22">
                    <c:v>no-músic</c:v>
                  </c:pt>
                </c:lvl>
                <c:lvl>
                  <c:pt idx="0">
                    <c:v>12 anys</c:v>
                  </c:pt>
                  <c:pt idx="4">
                    <c:v>13 anys</c:v>
                  </c:pt>
                  <c:pt idx="8">
                    <c:v>14 anys</c:v>
                  </c:pt>
                  <c:pt idx="12">
                    <c:v>15 anys</c:v>
                  </c:pt>
                  <c:pt idx="16">
                    <c:v>16 anys</c:v>
                  </c:pt>
                  <c:pt idx="20">
                    <c:v>17 anys</c:v>
                  </c:pt>
                </c:lvl>
              </c:multiLvlStrCache>
            </c:multiLvlStrRef>
          </c:cat>
          <c:val>
            <c:numRef>
              <c:f>RESULTATS!$AD$3:$AD$26</c:f>
              <c:numCache>
                <c:formatCode>0.00</c:formatCode>
                <c:ptCount val="24"/>
                <c:pt idx="0">
                  <c:v>7.1785714285714288</c:v>
                </c:pt>
                <c:pt idx="1">
                  <c:v>7.3</c:v>
                </c:pt>
                <c:pt idx="2">
                  <c:v>5.2631578947368425</c:v>
                </c:pt>
                <c:pt idx="3">
                  <c:v>5.4333333333333318</c:v>
                </c:pt>
                <c:pt idx="4">
                  <c:v>7.1964285714285712</c:v>
                </c:pt>
                <c:pt idx="5">
                  <c:v>6.71875</c:v>
                </c:pt>
                <c:pt idx="6">
                  <c:v>5.409313725490196</c:v>
                </c:pt>
                <c:pt idx="7">
                  <c:v>5.419354838709677</c:v>
                </c:pt>
                <c:pt idx="8">
                  <c:v>8.5</c:v>
                </c:pt>
                <c:pt idx="9">
                  <c:v>5.9375</c:v>
                </c:pt>
                <c:pt idx="10">
                  <c:v>5.623397435897437</c:v>
                </c:pt>
                <c:pt idx="11">
                  <c:v>5.3653100775193803</c:v>
                </c:pt>
                <c:pt idx="12">
                  <c:v>7.25</c:v>
                </c:pt>
                <c:pt idx="13">
                  <c:v>7.3125</c:v>
                </c:pt>
                <c:pt idx="14">
                  <c:v>5.9465408805031448</c:v>
                </c:pt>
                <c:pt idx="15">
                  <c:v>5.7</c:v>
                </c:pt>
                <c:pt idx="16">
                  <c:v>8.4722222222222232</c:v>
                </c:pt>
                <c:pt idx="17">
                  <c:v>6</c:v>
                </c:pt>
                <c:pt idx="18">
                  <c:v>6.8732954545454534</c:v>
                </c:pt>
                <c:pt idx="19">
                  <c:v>6.5114583333333345</c:v>
                </c:pt>
                <c:pt idx="20">
                  <c:v>8.2916666666666679</c:v>
                </c:pt>
                <c:pt idx="22">
                  <c:v>5.8142857142857141</c:v>
                </c:pt>
                <c:pt idx="23">
                  <c:v>6.11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27526912"/>
        <c:axId val="137803392"/>
      </c:barChart>
      <c:catAx>
        <c:axId val="127526912"/>
        <c:scaling>
          <c:orientation val="minMax"/>
        </c:scaling>
        <c:delete val="0"/>
        <c:axPos val="b"/>
        <c:majorTickMark val="out"/>
        <c:minorTickMark val="none"/>
        <c:tickLblPos val="nextTo"/>
        <c:crossAx val="137803392"/>
        <c:crosses val="autoZero"/>
        <c:auto val="1"/>
        <c:lblAlgn val="ctr"/>
        <c:lblOffset val="100"/>
        <c:noMultiLvlLbl val="0"/>
      </c:catAx>
      <c:valAx>
        <c:axId val="137803392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275269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400" b="1" i="0" baseline="0">
                <a:solidFill>
                  <a:sysClr val="windowText" lastClr="000000"/>
                </a:solidFill>
                <a:effectLst/>
                <a:latin typeface="+mn-lt"/>
              </a:rPr>
              <a:t>Gràfic 1.7: Mitjana de les notes globals</a:t>
            </a:r>
            <a:endParaRPr lang="es-ES" sz="140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layout>
        <c:manualLayout>
          <c:xMode val="edge"/>
          <c:yMode val="edge"/>
          <c:x val="0.35371891534391536"/>
          <c:y val="2.057346508990766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5639550264550273E-2"/>
          <c:y val="0.12659963216433923"/>
          <c:w val="0.90236309523809521"/>
          <c:h val="0.596101488764180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3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5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8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9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3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n = 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n = 38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n = 40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n</a:t>
                    </a:r>
                    <a:r>
                      <a:rPr lang="en-US" baseline="0"/>
                      <a:t> = 7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n = 51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/>
                      <a:t>n = 31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n = 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US"/>
                      <a:t>n = 52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/>
                      <a:t>n = 48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2"/>
              <c:layout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3"/>
              <c:layout/>
              <c:tx>
                <c:rich>
                  <a:bodyPr/>
                  <a:lstStyle/>
                  <a:p>
                    <a:r>
                      <a:rPr lang="en-US"/>
                      <a:t>n =</a:t>
                    </a:r>
                    <a:r>
                      <a:rPr lang="en-US" baseline="0"/>
                      <a:t> 4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4"/>
              <c:layout/>
              <c:tx>
                <c:rich>
                  <a:bodyPr/>
                  <a:lstStyle/>
                  <a:p>
                    <a:r>
                      <a:rPr lang="en-US"/>
                      <a:t>n = 53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5"/>
              <c:layout/>
              <c:tx>
                <c:rich>
                  <a:bodyPr/>
                  <a:lstStyle/>
                  <a:p>
                    <a:r>
                      <a:rPr lang="en-US"/>
                      <a:t>n = 45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6"/>
              <c:layout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7"/>
              <c:layout/>
              <c:tx>
                <c:rich>
                  <a:bodyPr/>
                  <a:lstStyle/>
                  <a:p>
                    <a:r>
                      <a:rPr lang="en-US"/>
                      <a:t>n = 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8"/>
              <c:layout/>
              <c:tx>
                <c:rich>
                  <a:bodyPr/>
                  <a:lstStyle/>
                  <a:p>
                    <a:r>
                      <a:rPr lang="en-US"/>
                      <a:t>n = 45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9"/>
              <c:layout/>
              <c:tx>
                <c:rich>
                  <a:bodyPr/>
                  <a:lstStyle/>
                  <a:p>
                    <a:r>
                      <a:rPr lang="en-US"/>
                      <a:t>n = 40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0"/>
              <c:layout/>
              <c:tx>
                <c:rich>
                  <a:bodyPr/>
                  <a:lstStyle/>
                  <a:p>
                    <a:r>
                      <a:rPr lang="en-US"/>
                      <a:t>n = 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1"/>
              <c:tx>
                <c:rich>
                  <a:bodyPr/>
                  <a:lstStyle/>
                  <a:p>
                    <a:r>
                      <a:rPr lang="en-US"/>
                      <a:t>n = 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2"/>
              <c:layout/>
              <c:tx>
                <c:rich>
                  <a:bodyPr/>
                  <a:lstStyle/>
                  <a:p>
                    <a:r>
                      <a:rPr lang="en-US"/>
                      <a:t>n = 51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3"/>
              <c:layout/>
              <c:tx>
                <c:rich>
                  <a:bodyPr/>
                  <a:lstStyle/>
                  <a:p>
                    <a:r>
                      <a:rPr lang="en-US"/>
                      <a:t>n = 27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RESULTATS!$AH$3:$AH$26</c:f>
                <c:numCache>
                  <c:formatCode>General</c:formatCode>
                  <c:ptCount val="24"/>
                  <c:pt idx="0">
                    <c:v>1.2828916333858751</c:v>
                  </c:pt>
                  <c:pt idx="1">
                    <c:v>0.28351709727006669</c:v>
                  </c:pt>
                  <c:pt idx="2">
                    <c:v>1.7058070491333639</c:v>
                  </c:pt>
                  <c:pt idx="3">
                    <c:v>1.6621567847411607</c:v>
                  </c:pt>
                  <c:pt idx="4">
                    <c:v>0.78637209792113638</c:v>
                  </c:pt>
                  <c:pt idx="5">
                    <c:v>1.9247733903414856</c:v>
                  </c:pt>
                  <c:pt idx="6">
                    <c:v>1.7067843655737673</c:v>
                  </c:pt>
                  <c:pt idx="7">
                    <c:v>1.7078851945210698</c:v>
                  </c:pt>
                  <c:pt idx="8">
                    <c:v>0.66185952868738407</c:v>
                  </c:pt>
                  <c:pt idx="9">
                    <c:v>0.94455294515643495</c:v>
                  </c:pt>
                  <c:pt idx="10">
                    <c:v>1.6474888177593725</c:v>
                  </c:pt>
                  <c:pt idx="11">
                    <c:v>1.5353655169049956</c:v>
                  </c:pt>
                  <c:pt idx="12">
                    <c:v>1.1426470851103141</c:v>
                  </c:pt>
                  <c:pt idx="13">
                    <c:v>0.39868611373353641</c:v>
                  </c:pt>
                  <c:pt idx="14">
                    <c:v>1.812525448573272</c:v>
                  </c:pt>
                  <c:pt idx="15">
                    <c:v>1.7638502018941984</c:v>
                  </c:pt>
                  <c:pt idx="16">
                    <c:v>0.76896461840720554</c:v>
                  </c:pt>
                  <c:pt idx="18">
                    <c:v>1.0834450574062535</c:v>
                  </c:pt>
                  <c:pt idx="19">
                    <c:v>1.1046286594637382</c:v>
                  </c:pt>
                  <c:pt idx="20">
                    <c:v>0.67764399863710723</c:v>
                  </c:pt>
                  <c:pt idx="22">
                    <c:v>1.3323971250214579</c:v>
                  </c:pt>
                  <c:pt idx="23">
                    <c:v>1.3854397362771462</c:v>
                  </c:pt>
                </c:numCache>
              </c:numRef>
            </c:plus>
            <c:minus>
              <c:numRef>
                <c:f>RESULTATS!$AH$3:$AH$26</c:f>
                <c:numCache>
                  <c:formatCode>General</c:formatCode>
                  <c:ptCount val="24"/>
                  <c:pt idx="0">
                    <c:v>1.2828916333858751</c:v>
                  </c:pt>
                  <c:pt idx="1">
                    <c:v>0.28351709727006669</c:v>
                  </c:pt>
                  <c:pt idx="2">
                    <c:v>1.7058070491333639</c:v>
                  </c:pt>
                  <c:pt idx="3">
                    <c:v>1.6621567847411607</c:v>
                  </c:pt>
                  <c:pt idx="4">
                    <c:v>0.78637209792113638</c:v>
                  </c:pt>
                  <c:pt idx="5">
                    <c:v>1.9247733903414856</c:v>
                  </c:pt>
                  <c:pt idx="6">
                    <c:v>1.7067843655737673</c:v>
                  </c:pt>
                  <c:pt idx="7">
                    <c:v>1.7078851945210698</c:v>
                  </c:pt>
                  <c:pt idx="8">
                    <c:v>0.66185952868738407</c:v>
                  </c:pt>
                  <c:pt idx="9">
                    <c:v>0.94455294515643495</c:v>
                  </c:pt>
                  <c:pt idx="10">
                    <c:v>1.6474888177593725</c:v>
                  </c:pt>
                  <c:pt idx="11">
                    <c:v>1.5353655169049956</c:v>
                  </c:pt>
                  <c:pt idx="12">
                    <c:v>1.1426470851103141</c:v>
                  </c:pt>
                  <c:pt idx="13">
                    <c:v>0.39868611373353641</c:v>
                  </c:pt>
                  <c:pt idx="14">
                    <c:v>1.812525448573272</c:v>
                  </c:pt>
                  <c:pt idx="15">
                    <c:v>1.7638502018941984</c:v>
                  </c:pt>
                  <c:pt idx="16">
                    <c:v>0.76896461840720554</c:v>
                  </c:pt>
                  <c:pt idx="18">
                    <c:v>1.0834450574062535</c:v>
                  </c:pt>
                  <c:pt idx="19">
                    <c:v>1.1046286594637382</c:v>
                  </c:pt>
                  <c:pt idx="20">
                    <c:v>0.67764399863710723</c:v>
                  </c:pt>
                  <c:pt idx="22">
                    <c:v>1.3323971250214579</c:v>
                  </c:pt>
                  <c:pt idx="23">
                    <c:v>1.3854397362771462</c:v>
                  </c:pt>
                </c:numCache>
              </c:numRef>
            </c:minus>
          </c:errBars>
          <c:cat>
            <c:multiLvlStrRef>
              <c:f>RESULTATS!$L$3:$N$26</c:f>
              <c:multiLvlStrCache>
                <c:ptCount val="24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  <c:pt idx="12">
                    <c:v>femení</c:v>
                  </c:pt>
                  <c:pt idx="13">
                    <c:v>masculí</c:v>
                  </c:pt>
                  <c:pt idx="14">
                    <c:v>femení</c:v>
                  </c:pt>
                  <c:pt idx="15">
                    <c:v>masculí</c:v>
                  </c:pt>
                  <c:pt idx="16">
                    <c:v>femení</c:v>
                  </c:pt>
                  <c:pt idx="17">
                    <c:v>masculí</c:v>
                  </c:pt>
                  <c:pt idx="18">
                    <c:v>femení</c:v>
                  </c:pt>
                  <c:pt idx="19">
                    <c:v>masculí</c:v>
                  </c:pt>
                  <c:pt idx="20">
                    <c:v>femení</c:v>
                  </c:pt>
                  <c:pt idx="21">
                    <c:v>masculí</c:v>
                  </c:pt>
                  <c:pt idx="22">
                    <c:v>femení</c:v>
                  </c:pt>
                  <c:pt idx="23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  <c:pt idx="12">
                    <c:v>músic</c:v>
                  </c:pt>
                  <c:pt idx="14">
                    <c:v>no-músic</c:v>
                  </c:pt>
                  <c:pt idx="16">
                    <c:v>músic</c:v>
                  </c:pt>
                  <c:pt idx="18">
                    <c:v>no-músic</c:v>
                  </c:pt>
                  <c:pt idx="20">
                    <c:v>músic</c:v>
                  </c:pt>
                  <c:pt idx="22">
                    <c:v>no-músic</c:v>
                  </c:pt>
                </c:lvl>
                <c:lvl>
                  <c:pt idx="0">
                    <c:v>12 anys</c:v>
                  </c:pt>
                  <c:pt idx="4">
                    <c:v>13 anys</c:v>
                  </c:pt>
                  <c:pt idx="8">
                    <c:v>14 anys</c:v>
                  </c:pt>
                  <c:pt idx="12">
                    <c:v>15 anys</c:v>
                  </c:pt>
                  <c:pt idx="16">
                    <c:v>16 anys</c:v>
                  </c:pt>
                  <c:pt idx="20">
                    <c:v>17 anys</c:v>
                  </c:pt>
                </c:lvl>
              </c:multiLvlStrCache>
            </c:multiLvlStrRef>
          </c:cat>
          <c:val>
            <c:numRef>
              <c:f>RESULTATS!$AG$3:$AG$26</c:f>
              <c:numCache>
                <c:formatCode>0.00</c:formatCode>
                <c:ptCount val="24"/>
                <c:pt idx="0">
                  <c:v>7.3953373015873014</c:v>
                </c:pt>
                <c:pt idx="1">
                  <c:v>7.6083333333333325</c:v>
                </c:pt>
                <c:pt idx="2">
                  <c:v>6.3320175438596484</c:v>
                </c:pt>
                <c:pt idx="3">
                  <c:v>6.0590104166666672</c:v>
                </c:pt>
                <c:pt idx="4">
                  <c:v>7.541666666666667</c:v>
                </c:pt>
                <c:pt idx="5">
                  <c:v>7.0989583333333339</c:v>
                </c:pt>
                <c:pt idx="6">
                  <c:v>6.424986383442266</c:v>
                </c:pt>
                <c:pt idx="7">
                  <c:v>6.0602419354838712</c:v>
                </c:pt>
                <c:pt idx="8">
                  <c:v>8.3869047619047628</c:v>
                </c:pt>
                <c:pt idx="9">
                  <c:v>6.338541666666667</c:v>
                </c:pt>
                <c:pt idx="10">
                  <c:v>6.5064102564102582</c:v>
                </c:pt>
                <c:pt idx="11">
                  <c:v>5.9635012919896635</c:v>
                </c:pt>
                <c:pt idx="12">
                  <c:v>7.2458333333333345</c:v>
                </c:pt>
                <c:pt idx="13">
                  <c:v>7.4999999999999991</c:v>
                </c:pt>
                <c:pt idx="14">
                  <c:v>6.4420204402515742</c:v>
                </c:pt>
                <c:pt idx="15">
                  <c:v>6.4229166666666666</c:v>
                </c:pt>
                <c:pt idx="16">
                  <c:v>8.9351851851851851</c:v>
                </c:pt>
                <c:pt idx="17">
                  <c:v>5.0555555555555554</c:v>
                </c:pt>
                <c:pt idx="18">
                  <c:v>6.7447530864197498</c:v>
                </c:pt>
                <c:pt idx="19">
                  <c:v>6.7673611111111098</c:v>
                </c:pt>
                <c:pt idx="20">
                  <c:v>8.7708333333333339</c:v>
                </c:pt>
                <c:pt idx="22">
                  <c:v>6.4763888888888879</c:v>
                </c:pt>
                <c:pt idx="23">
                  <c:v>6.3191872427983533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78048256"/>
        <c:axId val="137805120"/>
      </c:barChart>
      <c:catAx>
        <c:axId val="78048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7805120"/>
        <c:crosses val="autoZero"/>
        <c:auto val="1"/>
        <c:lblAlgn val="ctr"/>
        <c:lblOffset val="100"/>
        <c:noMultiLvlLbl val="0"/>
      </c:catAx>
      <c:valAx>
        <c:axId val="137805120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780482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400" b="1" i="0" baseline="0">
                <a:solidFill>
                  <a:sysClr val="windowText" lastClr="000000"/>
                </a:solidFill>
                <a:effectLst/>
                <a:latin typeface="+mn-lt"/>
              </a:rPr>
              <a:t>Gràfic 1.1: Mitjana de les notes de les assignatures de LLE</a:t>
            </a:r>
            <a:endParaRPr lang="es-ES" sz="140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563955026455026E-2"/>
          <c:y val="0.11823941798941799"/>
          <c:w val="0.90236309523809521"/>
          <c:h val="0.6013357142857143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3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5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8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9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3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n = 12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n = 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n = 36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n = 41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n = 47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n = 53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tx>
                <c:rich>
                  <a:bodyPr/>
                  <a:lstStyle/>
                  <a:p>
                    <a:r>
                      <a:rPr lang="en-US"/>
                      <a:t>n = 43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tx>
                <c:rich>
                  <a:bodyPr/>
                  <a:lstStyle/>
                  <a:p>
                    <a:r>
                      <a:rPr lang="en-US"/>
                      <a:t>n = 34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2"/>
              <c:tx>
                <c:rich>
                  <a:bodyPr/>
                  <a:lstStyle/>
                  <a:p>
                    <a:r>
                      <a:rPr lang="en-US"/>
                      <a:t>n = 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3"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4"/>
              <c:tx>
                <c:rich>
                  <a:bodyPr/>
                  <a:lstStyle/>
                  <a:p>
                    <a:r>
                      <a:rPr lang="en-US"/>
                      <a:t>n = 53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5"/>
              <c:tx>
                <c:rich>
                  <a:bodyPr/>
                  <a:lstStyle/>
                  <a:p>
                    <a:r>
                      <a:rPr lang="en-US"/>
                      <a:t>n = 40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6"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7"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8"/>
              <c:tx>
                <c:rich>
                  <a:bodyPr/>
                  <a:lstStyle/>
                  <a:p>
                    <a:r>
                      <a:rPr lang="en-US"/>
                      <a:t>n = 62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9"/>
              <c:tx>
                <c:rich>
                  <a:bodyPr/>
                  <a:lstStyle/>
                  <a:p>
                    <a:r>
                      <a:rPr lang="en-US"/>
                      <a:t>n = 50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0"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1"/>
              <c:tx>
                <c:rich>
                  <a:bodyPr/>
                  <a:lstStyle/>
                  <a:p>
                    <a:r>
                      <a:rPr lang="en-US"/>
                      <a:t>n = 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2"/>
              <c:tx>
                <c:rich>
                  <a:bodyPr/>
                  <a:lstStyle/>
                  <a:p>
                    <a:r>
                      <a:rPr lang="en-US"/>
                      <a:t>n = 31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3"/>
              <c:tx>
                <c:rich>
                  <a:bodyPr/>
                  <a:lstStyle/>
                  <a:p>
                    <a:r>
                      <a:rPr lang="en-US"/>
                      <a:t>n = 36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 rot="-5400000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RESULTATS!$P$3:$P$26</c:f>
                <c:numCache>
                  <c:formatCode>General</c:formatCode>
                  <c:ptCount val="24"/>
                  <c:pt idx="0">
                    <c:v>1.9295632370342977</c:v>
                  </c:pt>
                  <c:pt idx="1">
                    <c:v>0.98425098425147639</c:v>
                  </c:pt>
                  <c:pt idx="2">
                    <c:v>1.8292242951722353</c:v>
                  </c:pt>
                  <c:pt idx="3">
                    <c:v>1.942678150758868</c:v>
                  </c:pt>
                  <c:pt idx="4">
                    <c:v>1.3758114488755859</c:v>
                  </c:pt>
                  <c:pt idx="5">
                    <c:v>2.7691881080522105</c:v>
                  </c:pt>
                  <c:pt idx="6">
                    <c:v>1.9737879267936638</c:v>
                  </c:pt>
                  <c:pt idx="7">
                    <c:v>1.7565174761346791</c:v>
                  </c:pt>
                  <c:pt idx="8">
                    <c:v>1.3496031162636606</c:v>
                  </c:pt>
                  <c:pt idx="9">
                    <c:v>1.7506612507320811</c:v>
                  </c:pt>
                  <c:pt idx="10">
                    <c:v>2.0077692600350785</c:v>
                  </c:pt>
                  <c:pt idx="11">
                    <c:v>2.0268743215099057</c:v>
                  </c:pt>
                  <c:pt idx="12">
                    <c:v>1.5293426329272615</c:v>
                  </c:pt>
                  <c:pt idx="13">
                    <c:v>0.57735026918962606</c:v>
                  </c:pt>
                  <c:pt idx="14">
                    <c:v>1.927924176512704</c:v>
                  </c:pt>
                  <c:pt idx="15">
                    <c:v>1.9439718040289822</c:v>
                  </c:pt>
                  <c:pt idx="16">
                    <c:v>0.83887049280786086</c:v>
                  </c:pt>
                  <c:pt idx="18">
                    <c:v>1.4189422816772626</c:v>
                  </c:pt>
                  <c:pt idx="19">
                    <c:v>1.6058031668113291</c:v>
                  </c:pt>
                  <c:pt idx="20">
                    <c:v>0.70710678118654757</c:v>
                  </c:pt>
                  <c:pt idx="22">
                    <c:v>1.359821531286328</c:v>
                  </c:pt>
                  <c:pt idx="23">
                    <c:v>1.3339193275443373</c:v>
                  </c:pt>
                </c:numCache>
              </c:numRef>
            </c:plus>
            <c:minus>
              <c:numRef>
                <c:f>RESULTATS!$P$3:$P$26</c:f>
                <c:numCache>
                  <c:formatCode>General</c:formatCode>
                  <c:ptCount val="24"/>
                  <c:pt idx="0">
                    <c:v>1.9295632370342977</c:v>
                  </c:pt>
                  <c:pt idx="1">
                    <c:v>0.98425098425147639</c:v>
                  </c:pt>
                  <c:pt idx="2">
                    <c:v>1.8292242951722353</c:v>
                  </c:pt>
                  <c:pt idx="3">
                    <c:v>1.942678150758868</c:v>
                  </c:pt>
                  <c:pt idx="4">
                    <c:v>1.3758114488755859</c:v>
                  </c:pt>
                  <c:pt idx="5">
                    <c:v>2.7691881080522105</c:v>
                  </c:pt>
                  <c:pt idx="6">
                    <c:v>1.9737879267936638</c:v>
                  </c:pt>
                  <c:pt idx="7">
                    <c:v>1.7565174761346791</c:v>
                  </c:pt>
                  <c:pt idx="8">
                    <c:v>1.3496031162636606</c:v>
                  </c:pt>
                  <c:pt idx="9">
                    <c:v>1.7506612507320811</c:v>
                  </c:pt>
                  <c:pt idx="10">
                    <c:v>2.0077692600350785</c:v>
                  </c:pt>
                  <c:pt idx="11">
                    <c:v>2.0268743215099057</c:v>
                  </c:pt>
                  <c:pt idx="12">
                    <c:v>1.5293426329272615</c:v>
                  </c:pt>
                  <c:pt idx="13">
                    <c:v>0.57735026918962606</c:v>
                  </c:pt>
                  <c:pt idx="14">
                    <c:v>1.927924176512704</c:v>
                  </c:pt>
                  <c:pt idx="15">
                    <c:v>1.9439718040289822</c:v>
                  </c:pt>
                  <c:pt idx="16">
                    <c:v>0.83887049280786086</c:v>
                  </c:pt>
                  <c:pt idx="18">
                    <c:v>1.4189422816772626</c:v>
                  </c:pt>
                  <c:pt idx="19">
                    <c:v>1.6058031668113291</c:v>
                  </c:pt>
                  <c:pt idx="20">
                    <c:v>0.70710678118654757</c:v>
                  </c:pt>
                  <c:pt idx="22">
                    <c:v>1.359821531286328</c:v>
                  </c:pt>
                  <c:pt idx="23">
                    <c:v>1.3339193275443373</c:v>
                  </c:pt>
                </c:numCache>
              </c:numRef>
            </c:minus>
          </c:errBars>
          <c:cat>
            <c:multiLvlStrRef>
              <c:f>RESULTATS!$L$3:$N$26</c:f>
              <c:multiLvlStrCache>
                <c:ptCount val="24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  <c:pt idx="12">
                    <c:v>femení</c:v>
                  </c:pt>
                  <c:pt idx="13">
                    <c:v>masculí</c:v>
                  </c:pt>
                  <c:pt idx="14">
                    <c:v>femení</c:v>
                  </c:pt>
                  <c:pt idx="15">
                    <c:v>masculí</c:v>
                  </c:pt>
                  <c:pt idx="16">
                    <c:v>femení</c:v>
                  </c:pt>
                  <c:pt idx="17">
                    <c:v>masculí</c:v>
                  </c:pt>
                  <c:pt idx="18">
                    <c:v>femení</c:v>
                  </c:pt>
                  <c:pt idx="19">
                    <c:v>masculí</c:v>
                  </c:pt>
                  <c:pt idx="20">
                    <c:v>femení</c:v>
                  </c:pt>
                  <c:pt idx="21">
                    <c:v>masculí</c:v>
                  </c:pt>
                  <c:pt idx="22">
                    <c:v>femení</c:v>
                  </c:pt>
                  <c:pt idx="23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  <c:pt idx="12">
                    <c:v>músic</c:v>
                  </c:pt>
                  <c:pt idx="14">
                    <c:v>no-músic</c:v>
                  </c:pt>
                  <c:pt idx="16">
                    <c:v>músic</c:v>
                  </c:pt>
                  <c:pt idx="18">
                    <c:v>no-músic</c:v>
                  </c:pt>
                  <c:pt idx="20">
                    <c:v>músic</c:v>
                  </c:pt>
                  <c:pt idx="22">
                    <c:v>no-músic</c:v>
                  </c:pt>
                </c:lvl>
                <c:lvl>
                  <c:pt idx="0">
                    <c:v>12 anys</c:v>
                  </c:pt>
                  <c:pt idx="4">
                    <c:v>13 anys</c:v>
                  </c:pt>
                  <c:pt idx="8">
                    <c:v>14 anys</c:v>
                  </c:pt>
                  <c:pt idx="12">
                    <c:v>15 anys</c:v>
                  </c:pt>
                  <c:pt idx="16">
                    <c:v>16 anys</c:v>
                  </c:pt>
                  <c:pt idx="20">
                    <c:v>17 anys</c:v>
                  </c:pt>
                </c:lvl>
              </c:multiLvlStrCache>
            </c:multiLvlStrRef>
          </c:cat>
          <c:val>
            <c:numRef>
              <c:f>RESULTATS!$O$3:$O$26</c:f>
              <c:numCache>
                <c:formatCode>0.00</c:formatCode>
                <c:ptCount val="24"/>
                <c:pt idx="0">
                  <c:v>7.5952380952380958</c:v>
                </c:pt>
                <c:pt idx="1">
                  <c:v>7.25</c:v>
                </c:pt>
                <c:pt idx="2">
                  <c:v>6.1907894736842106</c:v>
                </c:pt>
                <c:pt idx="3">
                  <c:v>5.5062499999999996</c:v>
                </c:pt>
                <c:pt idx="4">
                  <c:v>7.2261904761904763</c:v>
                </c:pt>
                <c:pt idx="5">
                  <c:v>6.354166666666667</c:v>
                </c:pt>
                <c:pt idx="6">
                  <c:v>5.3614379084967325</c:v>
                </c:pt>
                <c:pt idx="7">
                  <c:v>5.0139784946236556</c:v>
                </c:pt>
                <c:pt idx="8">
                  <c:v>8.4523809523809526</c:v>
                </c:pt>
                <c:pt idx="9">
                  <c:v>5.0833333333333339</c:v>
                </c:pt>
                <c:pt idx="10">
                  <c:v>5.9759615384615383</c:v>
                </c:pt>
                <c:pt idx="11">
                  <c:v>5.4011627906976756</c:v>
                </c:pt>
                <c:pt idx="12">
                  <c:v>7.3666666666666671</c:v>
                </c:pt>
                <c:pt idx="13">
                  <c:v>7.4999999999999991</c:v>
                </c:pt>
                <c:pt idx="14">
                  <c:v>6.4301886792452834</c:v>
                </c:pt>
                <c:pt idx="15">
                  <c:v>5.9296296296296305</c:v>
                </c:pt>
                <c:pt idx="16">
                  <c:v>9.1111111111111125</c:v>
                </c:pt>
                <c:pt idx="17">
                  <c:v>4.333333333333333</c:v>
                </c:pt>
                <c:pt idx="18">
                  <c:v>6.3140151515151528</c:v>
                </c:pt>
                <c:pt idx="19">
                  <c:v>6.0379166666666686</c:v>
                </c:pt>
                <c:pt idx="20">
                  <c:v>9.5</c:v>
                </c:pt>
                <c:pt idx="22">
                  <c:v>6.8424836601307195</c:v>
                </c:pt>
                <c:pt idx="23">
                  <c:v>6.4104938271604928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36499200"/>
        <c:axId val="137803968"/>
      </c:barChart>
      <c:catAx>
        <c:axId val="136499200"/>
        <c:scaling>
          <c:orientation val="minMax"/>
        </c:scaling>
        <c:delete val="0"/>
        <c:axPos val="b"/>
        <c:majorTickMark val="out"/>
        <c:minorTickMark val="none"/>
        <c:tickLblPos val="nextTo"/>
        <c:crossAx val="137803968"/>
        <c:crosses val="autoZero"/>
        <c:auto val="1"/>
        <c:lblAlgn val="ctr"/>
        <c:lblOffset val="100"/>
        <c:noMultiLvlLbl val="0"/>
      </c:catAx>
      <c:valAx>
        <c:axId val="137803968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364992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400" b="1" i="0" baseline="0">
                <a:solidFill>
                  <a:sysClr val="windowText" lastClr="000000"/>
                </a:solidFill>
                <a:effectLst/>
                <a:latin typeface="+mn-lt"/>
              </a:rPr>
              <a:t>Gràfic 1.2: Mitjana de les notes de les assignatures de CSC</a:t>
            </a:r>
            <a:endParaRPr lang="es-ES" sz="140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563955026455026E-2"/>
          <c:y val="0.11823941798941799"/>
          <c:w val="0.90236309523809521"/>
          <c:h val="0.6013357142857143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3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5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8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9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3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n = 12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n = 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n = 36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n = 41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n = 47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n = 53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tx>
                <c:rich>
                  <a:bodyPr/>
                  <a:lstStyle/>
                  <a:p>
                    <a:r>
                      <a:rPr lang="en-US"/>
                      <a:t>n = 43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tx>
                <c:rich>
                  <a:bodyPr/>
                  <a:lstStyle/>
                  <a:p>
                    <a:r>
                      <a:rPr lang="en-US"/>
                      <a:t>n = 34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2"/>
              <c:tx>
                <c:rich>
                  <a:bodyPr/>
                  <a:lstStyle/>
                  <a:p>
                    <a:r>
                      <a:rPr lang="en-US"/>
                      <a:t>n = 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3"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4"/>
              <c:tx>
                <c:rich>
                  <a:bodyPr/>
                  <a:lstStyle/>
                  <a:p>
                    <a:r>
                      <a:rPr lang="en-US"/>
                      <a:t>n = 53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5"/>
              <c:tx>
                <c:rich>
                  <a:bodyPr/>
                  <a:lstStyle/>
                  <a:p>
                    <a:r>
                      <a:rPr lang="en-US"/>
                      <a:t>n = 40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6"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7"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8"/>
              <c:tx>
                <c:rich>
                  <a:bodyPr/>
                  <a:lstStyle/>
                  <a:p>
                    <a:r>
                      <a:rPr lang="en-US"/>
                      <a:t>n = 62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9"/>
              <c:tx>
                <c:rich>
                  <a:bodyPr/>
                  <a:lstStyle/>
                  <a:p>
                    <a:r>
                      <a:rPr lang="en-US"/>
                      <a:t>n = 50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0"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1"/>
              <c:tx>
                <c:rich>
                  <a:bodyPr/>
                  <a:lstStyle/>
                  <a:p>
                    <a:r>
                      <a:rPr lang="en-US"/>
                      <a:t>n = 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2"/>
              <c:tx>
                <c:rich>
                  <a:bodyPr/>
                  <a:lstStyle/>
                  <a:p>
                    <a:r>
                      <a:rPr lang="en-US"/>
                      <a:t>n = 31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3"/>
              <c:tx>
                <c:rich>
                  <a:bodyPr/>
                  <a:lstStyle/>
                  <a:p>
                    <a:r>
                      <a:rPr lang="en-US"/>
                      <a:t>n = 36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 rot="-5400000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RESULTATS!$S$3:$S$26</c:f>
                <c:numCache>
                  <c:formatCode>General</c:formatCode>
                  <c:ptCount val="24"/>
                  <c:pt idx="0">
                    <c:v>1.2724180205607041</c:v>
                  </c:pt>
                  <c:pt idx="1">
                    <c:v>0.44721359549995793</c:v>
                  </c:pt>
                  <c:pt idx="2">
                    <c:v>2.2407634906480021</c:v>
                  </c:pt>
                  <c:pt idx="3">
                    <c:v>2.0654359445467296</c:v>
                  </c:pt>
                  <c:pt idx="4">
                    <c:v>1.2149857925879102</c:v>
                  </c:pt>
                  <c:pt idx="5">
                    <c:v>2.1602468994692869</c:v>
                  </c:pt>
                  <c:pt idx="6">
                    <c:v>2.0111941628754568</c:v>
                  </c:pt>
                  <c:pt idx="7">
                    <c:v>1.9398204107098305</c:v>
                  </c:pt>
                  <c:pt idx="8">
                    <c:v>1.074598485371121</c:v>
                  </c:pt>
                  <c:pt idx="9">
                    <c:v>1.3228756555322954</c:v>
                  </c:pt>
                  <c:pt idx="10">
                    <c:v>1.6646669753326619</c:v>
                  </c:pt>
                  <c:pt idx="11">
                    <c:v>1.7477243549311463</c:v>
                  </c:pt>
                  <c:pt idx="12">
                    <c:v>1.4832396974191335</c:v>
                  </c:pt>
                  <c:pt idx="13">
                    <c:v>0.75</c:v>
                  </c:pt>
                  <c:pt idx="14">
                    <c:v>1.9304394620631997</c:v>
                  </c:pt>
                  <c:pt idx="15">
                    <c:v>1.9882864049937137</c:v>
                  </c:pt>
                  <c:pt idx="16">
                    <c:v>0.57735026918962573</c:v>
                  </c:pt>
                  <c:pt idx="18">
                    <c:v>2.140713859103609</c:v>
                  </c:pt>
                  <c:pt idx="19">
                    <c:v>1.9410103986123761</c:v>
                  </c:pt>
                  <c:pt idx="20">
                    <c:v>0.70710678118654757</c:v>
                  </c:pt>
                  <c:pt idx="22">
                    <c:v>1.5908661539632116</c:v>
                  </c:pt>
                  <c:pt idx="23">
                    <c:v>1.6292329872128033</c:v>
                  </c:pt>
                </c:numCache>
              </c:numRef>
            </c:plus>
            <c:minus>
              <c:numRef>
                <c:f>RESULTATS!$S$3:$S$26</c:f>
                <c:numCache>
                  <c:formatCode>General</c:formatCode>
                  <c:ptCount val="24"/>
                  <c:pt idx="0">
                    <c:v>1.2724180205607041</c:v>
                  </c:pt>
                  <c:pt idx="1">
                    <c:v>0.44721359549995793</c:v>
                  </c:pt>
                  <c:pt idx="2">
                    <c:v>2.2407634906480021</c:v>
                  </c:pt>
                  <c:pt idx="3">
                    <c:v>2.0654359445467296</c:v>
                  </c:pt>
                  <c:pt idx="4">
                    <c:v>1.2149857925879102</c:v>
                  </c:pt>
                  <c:pt idx="5">
                    <c:v>2.1602468994692869</c:v>
                  </c:pt>
                  <c:pt idx="6">
                    <c:v>2.0111941628754568</c:v>
                  </c:pt>
                  <c:pt idx="7">
                    <c:v>1.9398204107098305</c:v>
                  </c:pt>
                  <c:pt idx="8">
                    <c:v>1.074598485371121</c:v>
                  </c:pt>
                  <c:pt idx="9">
                    <c:v>1.3228756555322954</c:v>
                  </c:pt>
                  <c:pt idx="10">
                    <c:v>1.6646669753326619</c:v>
                  </c:pt>
                  <c:pt idx="11">
                    <c:v>1.7477243549311463</c:v>
                  </c:pt>
                  <c:pt idx="12">
                    <c:v>1.4832396974191335</c:v>
                  </c:pt>
                  <c:pt idx="13">
                    <c:v>0.75</c:v>
                  </c:pt>
                  <c:pt idx="14">
                    <c:v>1.9304394620631997</c:v>
                  </c:pt>
                  <c:pt idx="15">
                    <c:v>1.9882864049937137</c:v>
                  </c:pt>
                  <c:pt idx="16">
                    <c:v>0.57735026918962573</c:v>
                  </c:pt>
                  <c:pt idx="18">
                    <c:v>2.140713859103609</c:v>
                  </c:pt>
                  <c:pt idx="19">
                    <c:v>1.9410103986123761</c:v>
                  </c:pt>
                  <c:pt idx="20">
                    <c:v>0.70710678118654757</c:v>
                  </c:pt>
                  <c:pt idx="22">
                    <c:v>1.5908661539632116</c:v>
                  </c:pt>
                  <c:pt idx="23">
                    <c:v>1.6292329872128033</c:v>
                  </c:pt>
                </c:numCache>
              </c:numRef>
            </c:minus>
          </c:errBars>
          <c:cat>
            <c:multiLvlStrRef>
              <c:f>RESULTATS!$L$3:$N$26</c:f>
              <c:multiLvlStrCache>
                <c:ptCount val="24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  <c:pt idx="12">
                    <c:v>femení</c:v>
                  </c:pt>
                  <c:pt idx="13">
                    <c:v>masculí</c:v>
                  </c:pt>
                  <c:pt idx="14">
                    <c:v>femení</c:v>
                  </c:pt>
                  <c:pt idx="15">
                    <c:v>masculí</c:v>
                  </c:pt>
                  <c:pt idx="16">
                    <c:v>femení</c:v>
                  </c:pt>
                  <c:pt idx="17">
                    <c:v>masculí</c:v>
                  </c:pt>
                  <c:pt idx="18">
                    <c:v>femení</c:v>
                  </c:pt>
                  <c:pt idx="19">
                    <c:v>masculí</c:v>
                  </c:pt>
                  <c:pt idx="20">
                    <c:v>femení</c:v>
                  </c:pt>
                  <c:pt idx="21">
                    <c:v>masculí</c:v>
                  </c:pt>
                  <c:pt idx="22">
                    <c:v>femení</c:v>
                  </c:pt>
                  <c:pt idx="23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  <c:pt idx="12">
                    <c:v>músic</c:v>
                  </c:pt>
                  <c:pt idx="14">
                    <c:v>no-músic</c:v>
                  </c:pt>
                  <c:pt idx="16">
                    <c:v>músic</c:v>
                  </c:pt>
                  <c:pt idx="18">
                    <c:v>no-músic</c:v>
                  </c:pt>
                  <c:pt idx="20">
                    <c:v>músic</c:v>
                  </c:pt>
                  <c:pt idx="22">
                    <c:v>no-músic</c:v>
                  </c:pt>
                </c:lvl>
                <c:lvl>
                  <c:pt idx="0">
                    <c:v>12 anys</c:v>
                  </c:pt>
                  <c:pt idx="4">
                    <c:v>13 anys</c:v>
                  </c:pt>
                  <c:pt idx="8">
                    <c:v>14 anys</c:v>
                  </c:pt>
                  <c:pt idx="12">
                    <c:v>15 anys</c:v>
                  </c:pt>
                  <c:pt idx="16">
                    <c:v>16 anys</c:v>
                  </c:pt>
                  <c:pt idx="20">
                    <c:v>17 anys</c:v>
                  </c:pt>
                </c:lvl>
              </c:multiLvlStrCache>
            </c:multiLvlStrRef>
          </c:cat>
          <c:val>
            <c:numRef>
              <c:f>RESULTATS!$R$3:$R$26</c:f>
              <c:numCache>
                <c:formatCode>0.00</c:formatCode>
                <c:ptCount val="24"/>
                <c:pt idx="0">
                  <c:v>7.5714285714285712</c:v>
                </c:pt>
                <c:pt idx="1">
                  <c:v>7.8</c:v>
                </c:pt>
                <c:pt idx="2">
                  <c:v>5.9189189189189193</c:v>
                </c:pt>
                <c:pt idx="3">
                  <c:v>5.875</c:v>
                </c:pt>
                <c:pt idx="4">
                  <c:v>7.8571428571428568</c:v>
                </c:pt>
                <c:pt idx="5">
                  <c:v>7</c:v>
                </c:pt>
                <c:pt idx="6">
                  <c:v>6.5098039215686274</c:v>
                </c:pt>
                <c:pt idx="7">
                  <c:v>6.290322580645161</c:v>
                </c:pt>
                <c:pt idx="8">
                  <c:v>8.7857142857142865</c:v>
                </c:pt>
                <c:pt idx="9">
                  <c:v>7.25</c:v>
                </c:pt>
                <c:pt idx="10">
                  <c:v>7.0576923076923075</c:v>
                </c:pt>
                <c:pt idx="11">
                  <c:v>6.4302325581395348</c:v>
                </c:pt>
                <c:pt idx="12">
                  <c:v>7.3</c:v>
                </c:pt>
                <c:pt idx="13">
                  <c:v>7.875</c:v>
                </c:pt>
                <c:pt idx="14">
                  <c:v>7.2735849056603774</c:v>
                </c:pt>
                <c:pt idx="15">
                  <c:v>7.1111111111111107</c:v>
                </c:pt>
                <c:pt idx="16">
                  <c:v>8.6666666666666661</c:v>
                </c:pt>
                <c:pt idx="17">
                  <c:v>2</c:v>
                </c:pt>
                <c:pt idx="18">
                  <c:v>5.6300813008130079</c:v>
                </c:pt>
                <c:pt idx="19">
                  <c:v>5.7333333333333325</c:v>
                </c:pt>
                <c:pt idx="20">
                  <c:v>9</c:v>
                </c:pt>
                <c:pt idx="22">
                  <c:v>6.56045751633987</c:v>
                </c:pt>
                <c:pt idx="23">
                  <c:v>6.432098765432098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36499712"/>
        <c:axId val="237489536"/>
      </c:barChart>
      <c:catAx>
        <c:axId val="136499712"/>
        <c:scaling>
          <c:orientation val="minMax"/>
        </c:scaling>
        <c:delete val="0"/>
        <c:axPos val="b"/>
        <c:majorTickMark val="out"/>
        <c:minorTickMark val="none"/>
        <c:tickLblPos val="nextTo"/>
        <c:crossAx val="237489536"/>
        <c:crosses val="autoZero"/>
        <c:auto val="1"/>
        <c:lblAlgn val="ctr"/>
        <c:lblOffset val="100"/>
        <c:noMultiLvlLbl val="0"/>
      </c:catAx>
      <c:valAx>
        <c:axId val="237489536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364997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400" b="1" i="0" baseline="0">
                <a:solidFill>
                  <a:sysClr val="windowText" lastClr="000000"/>
                </a:solidFill>
                <a:effectLst/>
                <a:latin typeface="+mn-lt"/>
              </a:rPr>
              <a:t>Gràfic 1.4: Mitjana de les notes de les assignatures de CAB</a:t>
            </a:r>
            <a:endParaRPr lang="es-ES" sz="140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7319444444444451E-2"/>
          <c:y val="0.12659963216433923"/>
          <c:w val="0.90236309523809521"/>
          <c:h val="0.596101488764180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3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5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8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9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3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n = 12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n = 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n = 36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n = 41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n = 47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n = 50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n =</a:t>
                    </a:r>
                    <a:r>
                      <a:rPr lang="en-US" baseline="0"/>
                      <a:t> 4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tx>
                <c:rich>
                  <a:bodyPr/>
                  <a:lstStyle/>
                  <a:p>
                    <a:r>
                      <a:rPr lang="en-US"/>
                      <a:t>n = 43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tx>
                <c:rich>
                  <a:bodyPr/>
                  <a:lstStyle/>
                  <a:p>
                    <a:r>
                      <a:rPr lang="en-US"/>
                      <a:t>n = 33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2"/>
              <c:tx>
                <c:rich>
                  <a:bodyPr/>
                  <a:lstStyle/>
                  <a:p>
                    <a:r>
                      <a:rPr lang="en-US"/>
                      <a:t>n = 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3"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4"/>
              <c:tx>
                <c:rich>
                  <a:bodyPr/>
                  <a:lstStyle/>
                  <a:p>
                    <a:r>
                      <a:rPr lang="en-US"/>
                      <a:t>n = 53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5"/>
              <c:tx>
                <c:rich>
                  <a:bodyPr/>
                  <a:lstStyle/>
                  <a:p>
                    <a:r>
                      <a:rPr lang="en-US"/>
                      <a:t>n = 39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6"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7"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8"/>
              <c:tx>
                <c:rich>
                  <a:bodyPr/>
                  <a:lstStyle/>
                  <a:p>
                    <a:r>
                      <a:rPr lang="en-US"/>
                      <a:t>n = 62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9"/>
              <c:tx>
                <c:rich>
                  <a:bodyPr/>
                  <a:lstStyle/>
                  <a:p>
                    <a:r>
                      <a:rPr lang="en-US"/>
                      <a:t>n = 50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0"/>
              <c:tx>
                <c:rich>
                  <a:bodyPr/>
                  <a:lstStyle/>
                  <a:p>
                    <a:r>
                      <a:rPr lang="en-US"/>
                      <a:t>n = 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1"/>
              <c:tx>
                <c:rich>
                  <a:bodyPr/>
                  <a:lstStyle/>
                  <a:p>
                    <a:r>
                      <a:rPr lang="en-US"/>
                      <a:t>n = 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2"/>
              <c:tx>
                <c:rich>
                  <a:bodyPr/>
                  <a:lstStyle/>
                  <a:p>
                    <a:r>
                      <a:rPr lang="en-US"/>
                      <a:t>n = 28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3"/>
              <c:tx>
                <c:rich>
                  <a:bodyPr/>
                  <a:lstStyle/>
                  <a:p>
                    <a:r>
                      <a:rPr lang="en-US"/>
                      <a:t>n = 31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RESULTATS!$Y$3:$Y$26</c:f>
                <c:numCache>
                  <c:formatCode>General</c:formatCode>
                  <c:ptCount val="24"/>
                  <c:pt idx="0">
                    <c:v>2.0354009783964284</c:v>
                  </c:pt>
                  <c:pt idx="1">
                    <c:v>1.5811388300841898</c:v>
                  </c:pt>
                  <c:pt idx="2">
                    <c:v>2.2269843868917132</c:v>
                  </c:pt>
                  <c:pt idx="3">
                    <c:v>2.2882673229827191</c:v>
                  </c:pt>
                  <c:pt idx="4">
                    <c:v>1.3801311186847094</c:v>
                  </c:pt>
                  <c:pt idx="5">
                    <c:v>2.8722813232690143</c:v>
                  </c:pt>
                  <c:pt idx="6">
                    <c:v>2.3005540679601175</c:v>
                  </c:pt>
                  <c:pt idx="7">
                    <c:v>2.1210668851271044</c:v>
                  </c:pt>
                  <c:pt idx="8">
                    <c:v>0.81649658092772603</c:v>
                  </c:pt>
                  <c:pt idx="9">
                    <c:v>1.2909944487358056</c:v>
                  </c:pt>
                  <c:pt idx="10">
                    <c:v>2.246918452889791</c:v>
                  </c:pt>
                  <c:pt idx="11">
                    <c:v>2.1767166186932183</c:v>
                  </c:pt>
                  <c:pt idx="12">
                    <c:v>1.5165750888103091</c:v>
                  </c:pt>
                  <c:pt idx="13">
                    <c:v>1.5</c:v>
                  </c:pt>
                  <c:pt idx="14">
                    <c:v>2.4575126958405948</c:v>
                  </c:pt>
                  <c:pt idx="15">
                    <c:v>2.5336124248179548</c:v>
                  </c:pt>
                  <c:pt idx="16">
                    <c:v>3.5355339059327378</c:v>
                  </c:pt>
                  <c:pt idx="18">
                    <c:v>1.8070742213255415</c:v>
                  </c:pt>
                  <c:pt idx="19">
                    <c:v>1.9797360527882695</c:v>
                  </c:pt>
                  <c:pt idx="20">
                    <c:v>0</c:v>
                  </c:pt>
                  <c:pt idx="22">
                    <c:v>2.1000610491736684</c:v>
                  </c:pt>
                  <c:pt idx="23">
                    <c:v>1.8027756377319946</c:v>
                  </c:pt>
                </c:numCache>
              </c:numRef>
            </c:plus>
            <c:minus>
              <c:numRef>
                <c:f>RESULTATS!$Y$3:$Y$26</c:f>
                <c:numCache>
                  <c:formatCode>General</c:formatCode>
                  <c:ptCount val="24"/>
                  <c:pt idx="0">
                    <c:v>2.0354009783964284</c:v>
                  </c:pt>
                  <c:pt idx="1">
                    <c:v>1.5811388300841898</c:v>
                  </c:pt>
                  <c:pt idx="2">
                    <c:v>2.2269843868917132</c:v>
                  </c:pt>
                  <c:pt idx="3">
                    <c:v>2.2882673229827191</c:v>
                  </c:pt>
                  <c:pt idx="4">
                    <c:v>1.3801311186847094</c:v>
                  </c:pt>
                  <c:pt idx="5">
                    <c:v>2.8722813232690143</c:v>
                  </c:pt>
                  <c:pt idx="6">
                    <c:v>2.3005540679601175</c:v>
                  </c:pt>
                  <c:pt idx="7">
                    <c:v>2.1210668851271044</c:v>
                  </c:pt>
                  <c:pt idx="8">
                    <c:v>0.81649658092772603</c:v>
                  </c:pt>
                  <c:pt idx="9">
                    <c:v>1.2909944487358056</c:v>
                  </c:pt>
                  <c:pt idx="10">
                    <c:v>2.246918452889791</c:v>
                  </c:pt>
                  <c:pt idx="11">
                    <c:v>2.1767166186932183</c:v>
                  </c:pt>
                  <c:pt idx="12">
                    <c:v>1.5165750888103091</c:v>
                  </c:pt>
                  <c:pt idx="13">
                    <c:v>1.5</c:v>
                  </c:pt>
                  <c:pt idx="14">
                    <c:v>2.4575126958405948</c:v>
                  </c:pt>
                  <c:pt idx="15">
                    <c:v>2.5336124248179548</c:v>
                  </c:pt>
                  <c:pt idx="16">
                    <c:v>3.5355339059327378</c:v>
                  </c:pt>
                  <c:pt idx="18">
                    <c:v>1.8070742213255415</c:v>
                  </c:pt>
                  <c:pt idx="19">
                    <c:v>1.9797360527882695</c:v>
                  </c:pt>
                  <c:pt idx="20">
                    <c:v>0</c:v>
                  </c:pt>
                  <c:pt idx="22">
                    <c:v>2.1000610491736684</c:v>
                  </c:pt>
                  <c:pt idx="23">
                    <c:v>1.8027756377319946</c:v>
                  </c:pt>
                </c:numCache>
              </c:numRef>
            </c:minus>
          </c:errBars>
          <c:cat>
            <c:multiLvlStrRef>
              <c:f>RESULTATS!$L$3:$N$26</c:f>
              <c:multiLvlStrCache>
                <c:ptCount val="24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  <c:pt idx="12">
                    <c:v>femení</c:v>
                  </c:pt>
                  <c:pt idx="13">
                    <c:v>masculí</c:v>
                  </c:pt>
                  <c:pt idx="14">
                    <c:v>femení</c:v>
                  </c:pt>
                  <c:pt idx="15">
                    <c:v>masculí</c:v>
                  </c:pt>
                  <c:pt idx="16">
                    <c:v>femení</c:v>
                  </c:pt>
                  <c:pt idx="17">
                    <c:v>masculí</c:v>
                  </c:pt>
                  <c:pt idx="18">
                    <c:v>femení</c:v>
                  </c:pt>
                  <c:pt idx="19">
                    <c:v>masculí</c:v>
                  </c:pt>
                  <c:pt idx="20">
                    <c:v>femení</c:v>
                  </c:pt>
                  <c:pt idx="21">
                    <c:v>masculí</c:v>
                  </c:pt>
                  <c:pt idx="22">
                    <c:v>femení</c:v>
                  </c:pt>
                  <c:pt idx="23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  <c:pt idx="12">
                    <c:v>músic</c:v>
                  </c:pt>
                  <c:pt idx="14">
                    <c:v>no-músic</c:v>
                  </c:pt>
                  <c:pt idx="16">
                    <c:v>músic</c:v>
                  </c:pt>
                  <c:pt idx="18">
                    <c:v>no-músic</c:v>
                  </c:pt>
                  <c:pt idx="20">
                    <c:v>músic</c:v>
                  </c:pt>
                  <c:pt idx="22">
                    <c:v>no-músic</c:v>
                  </c:pt>
                </c:lvl>
                <c:lvl>
                  <c:pt idx="0">
                    <c:v>12 anys</c:v>
                  </c:pt>
                  <c:pt idx="4">
                    <c:v>13 anys</c:v>
                  </c:pt>
                  <c:pt idx="8">
                    <c:v>14 anys</c:v>
                  </c:pt>
                  <c:pt idx="12">
                    <c:v>15 anys</c:v>
                  </c:pt>
                  <c:pt idx="16">
                    <c:v>16 anys</c:v>
                  </c:pt>
                  <c:pt idx="20">
                    <c:v>17 anys</c:v>
                  </c:pt>
                </c:lvl>
              </c:multiLvlStrCache>
            </c:multiLvlStrRef>
          </c:cat>
          <c:val>
            <c:numRef>
              <c:f>RESULTATS!$X$3:$X$26</c:f>
              <c:numCache>
                <c:formatCode>0.00</c:formatCode>
                <c:ptCount val="24"/>
                <c:pt idx="0">
                  <c:v>6.8571428571428568</c:v>
                </c:pt>
                <c:pt idx="1">
                  <c:v>7</c:v>
                </c:pt>
                <c:pt idx="2">
                  <c:v>4.5</c:v>
                </c:pt>
                <c:pt idx="3">
                  <c:v>5.0256410256410255</c:v>
                </c:pt>
                <c:pt idx="4">
                  <c:v>6.7142857142857144</c:v>
                </c:pt>
                <c:pt idx="5">
                  <c:v>6.25</c:v>
                </c:pt>
                <c:pt idx="6">
                  <c:v>4.784313725490196</c:v>
                </c:pt>
                <c:pt idx="7">
                  <c:v>5.032258064516129</c:v>
                </c:pt>
                <c:pt idx="8">
                  <c:v>8</c:v>
                </c:pt>
                <c:pt idx="9">
                  <c:v>4.5</c:v>
                </c:pt>
                <c:pt idx="10">
                  <c:v>4.9807692307692308</c:v>
                </c:pt>
                <c:pt idx="11">
                  <c:v>5</c:v>
                </c:pt>
                <c:pt idx="12">
                  <c:v>6.6</c:v>
                </c:pt>
                <c:pt idx="13">
                  <c:v>6.75</c:v>
                </c:pt>
                <c:pt idx="14">
                  <c:v>5.1792452830188678</c:v>
                </c:pt>
                <c:pt idx="15">
                  <c:v>5.1111111111111107</c:v>
                </c:pt>
                <c:pt idx="16">
                  <c:v>7.5</c:v>
                </c:pt>
                <c:pt idx="18">
                  <c:v>6.1</c:v>
                </c:pt>
                <c:pt idx="19">
                  <c:v>5.375</c:v>
                </c:pt>
                <c:pt idx="20">
                  <c:v>8</c:v>
                </c:pt>
                <c:pt idx="22">
                  <c:v>5.7777777777777777</c:v>
                </c:pt>
                <c:pt idx="23">
                  <c:v>5.8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36500224"/>
        <c:axId val="237491264"/>
      </c:barChart>
      <c:catAx>
        <c:axId val="136500224"/>
        <c:scaling>
          <c:orientation val="minMax"/>
        </c:scaling>
        <c:delete val="0"/>
        <c:axPos val="b"/>
        <c:majorTickMark val="out"/>
        <c:minorTickMark val="none"/>
        <c:tickLblPos val="nextTo"/>
        <c:crossAx val="237491264"/>
        <c:crosses val="autoZero"/>
        <c:auto val="1"/>
        <c:lblAlgn val="ctr"/>
        <c:lblOffset val="100"/>
        <c:noMultiLvlLbl val="0"/>
      </c:catAx>
      <c:valAx>
        <c:axId val="237491264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365002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400" b="1" i="0" baseline="0">
                <a:solidFill>
                  <a:sysClr val="windowText" lastClr="000000"/>
                </a:solidFill>
                <a:effectLst/>
                <a:latin typeface="+mn-lt"/>
              </a:rPr>
              <a:t>Gràfic 1.5: Mitjana de les notes de les assignatures de CAP</a:t>
            </a:r>
            <a:endParaRPr lang="es-ES" sz="140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7319444444444451E-2"/>
          <c:y val="0.12659963216433923"/>
          <c:w val="0.90236309523809521"/>
          <c:h val="0.596101488764180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3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5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8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9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3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n = 12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n = 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n = 36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n = 41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n = 47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n = 50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n =</a:t>
                    </a:r>
                    <a:r>
                      <a:rPr lang="en-US" baseline="0"/>
                      <a:t> 4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n = 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tx>
                <c:rich>
                  <a:bodyPr/>
                  <a:lstStyle/>
                  <a:p>
                    <a:r>
                      <a:rPr lang="en-US"/>
                      <a:t>n = 43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tx>
                <c:rich>
                  <a:bodyPr/>
                  <a:lstStyle/>
                  <a:p>
                    <a:r>
                      <a:rPr lang="en-US"/>
                      <a:t>n = 33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2"/>
              <c:tx>
                <c:rich>
                  <a:bodyPr/>
                  <a:lstStyle/>
                  <a:p>
                    <a:r>
                      <a:rPr lang="en-US"/>
                      <a:t>n = 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3"/>
              <c:tx>
                <c:rich>
                  <a:bodyPr/>
                  <a:lstStyle/>
                  <a:p>
                    <a:r>
                      <a:rPr lang="en-US"/>
                      <a:t>n = 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4"/>
              <c:tx>
                <c:rich>
                  <a:bodyPr/>
                  <a:lstStyle/>
                  <a:p>
                    <a:r>
                      <a:rPr lang="en-US"/>
                      <a:t>n = 53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5"/>
              <c:tx>
                <c:rich>
                  <a:bodyPr/>
                  <a:lstStyle/>
                  <a:p>
                    <a:r>
                      <a:rPr lang="en-US"/>
                      <a:t>n = 39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6"/>
              <c:tx>
                <c:rich>
                  <a:bodyPr/>
                  <a:lstStyle/>
                  <a:p>
                    <a:r>
                      <a:rPr lang="en-US"/>
                      <a:t>n = 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7"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8"/>
              <c:tx>
                <c:rich>
                  <a:bodyPr/>
                  <a:lstStyle/>
                  <a:p>
                    <a:r>
                      <a:rPr lang="en-US"/>
                      <a:t>n = 62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9"/>
              <c:tx>
                <c:rich>
                  <a:bodyPr/>
                  <a:lstStyle/>
                  <a:p>
                    <a:r>
                      <a:rPr lang="en-US"/>
                      <a:t>n = 50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0"/>
              <c:tx>
                <c:rich>
                  <a:bodyPr/>
                  <a:lstStyle/>
                  <a:p>
                    <a:r>
                      <a:rPr lang="en-US"/>
                      <a:t>n = 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1"/>
              <c:tx>
                <c:rich>
                  <a:bodyPr/>
                  <a:lstStyle/>
                  <a:p>
                    <a:r>
                      <a:rPr lang="en-US"/>
                      <a:t>n = 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2"/>
              <c:tx>
                <c:rich>
                  <a:bodyPr/>
                  <a:lstStyle/>
                  <a:p>
                    <a:r>
                      <a:rPr lang="en-US"/>
                      <a:t>n = 28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3"/>
              <c:tx>
                <c:rich>
                  <a:bodyPr/>
                  <a:lstStyle/>
                  <a:p>
                    <a:r>
                      <a:rPr lang="en-US"/>
                      <a:t>n = 31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RESULTATS!$AB$3:$AB$26</c:f>
                <c:numCache>
                  <c:formatCode>General</c:formatCode>
                  <c:ptCount val="24"/>
                  <c:pt idx="0">
                    <c:v>1.3228756555322954</c:v>
                  </c:pt>
                  <c:pt idx="1">
                    <c:v>0.54772255750516619</c:v>
                  </c:pt>
                  <c:pt idx="2">
                    <c:v>1.914962546693656</c:v>
                  </c:pt>
                  <c:pt idx="3">
                    <c:v>1.9039619809941586</c:v>
                  </c:pt>
                  <c:pt idx="4">
                    <c:v>1.0293317295817737</c:v>
                  </c:pt>
                  <c:pt idx="5">
                    <c:v>1.5478479684172259</c:v>
                  </c:pt>
                  <c:pt idx="6">
                    <c:v>1.9302544788035529</c:v>
                  </c:pt>
                  <c:pt idx="7">
                    <c:v>2.0508325086399966</c:v>
                  </c:pt>
                  <c:pt idx="8">
                    <c:v>0.70710678118654757</c:v>
                  </c:pt>
                  <c:pt idx="9">
                    <c:v>1.1086778913041726</c:v>
                  </c:pt>
                  <c:pt idx="10">
                    <c:v>2.0139112098067873</c:v>
                  </c:pt>
                  <c:pt idx="11">
                    <c:v>2.2886767804110248</c:v>
                  </c:pt>
                  <c:pt idx="12">
                    <c:v>1.2449899597988721</c:v>
                  </c:pt>
                  <c:pt idx="13">
                    <c:v>0.25</c:v>
                  </c:pt>
                  <c:pt idx="14">
                    <c:v>1.8330105067936053</c:v>
                  </c:pt>
                  <c:pt idx="15">
                    <c:v>1.8987635530268183</c:v>
                  </c:pt>
                  <c:pt idx="16">
                    <c:v>0.58531409738070739</c:v>
                  </c:pt>
                  <c:pt idx="18">
                    <c:v>1.1635205616947575</c:v>
                  </c:pt>
                  <c:pt idx="19">
                    <c:v>1.2186068565949302</c:v>
                  </c:pt>
                  <c:pt idx="20">
                    <c:v>1.2963624321753322</c:v>
                  </c:pt>
                  <c:pt idx="22">
                    <c:v>1.7752507291971882</c:v>
                  </c:pt>
                  <c:pt idx="23">
                    <c:v>1.4929888480772691</c:v>
                  </c:pt>
                </c:numCache>
              </c:numRef>
            </c:plus>
            <c:minus>
              <c:numRef>
                <c:f>RESULTATS!$AB$3:$AB$26</c:f>
                <c:numCache>
                  <c:formatCode>General</c:formatCode>
                  <c:ptCount val="24"/>
                  <c:pt idx="0">
                    <c:v>1.3228756555322954</c:v>
                  </c:pt>
                  <c:pt idx="1">
                    <c:v>0.54772255750516619</c:v>
                  </c:pt>
                  <c:pt idx="2">
                    <c:v>1.914962546693656</c:v>
                  </c:pt>
                  <c:pt idx="3">
                    <c:v>1.9039619809941586</c:v>
                  </c:pt>
                  <c:pt idx="4">
                    <c:v>1.0293317295817737</c:v>
                  </c:pt>
                  <c:pt idx="5">
                    <c:v>1.5478479684172259</c:v>
                  </c:pt>
                  <c:pt idx="6">
                    <c:v>1.9302544788035529</c:v>
                  </c:pt>
                  <c:pt idx="7">
                    <c:v>2.0508325086399966</c:v>
                  </c:pt>
                  <c:pt idx="8">
                    <c:v>0.70710678118654757</c:v>
                  </c:pt>
                  <c:pt idx="9">
                    <c:v>1.1086778913041726</c:v>
                  </c:pt>
                  <c:pt idx="10">
                    <c:v>2.0139112098067873</c:v>
                  </c:pt>
                  <c:pt idx="11">
                    <c:v>2.2886767804110248</c:v>
                  </c:pt>
                  <c:pt idx="12">
                    <c:v>1.2449899597988721</c:v>
                  </c:pt>
                  <c:pt idx="13">
                    <c:v>0.25</c:v>
                  </c:pt>
                  <c:pt idx="14">
                    <c:v>1.8330105067936053</c:v>
                  </c:pt>
                  <c:pt idx="15">
                    <c:v>1.8987635530268183</c:v>
                  </c:pt>
                  <c:pt idx="16">
                    <c:v>0.58531409738070739</c:v>
                  </c:pt>
                  <c:pt idx="18">
                    <c:v>1.1635205616947575</c:v>
                  </c:pt>
                  <c:pt idx="19">
                    <c:v>1.2186068565949302</c:v>
                  </c:pt>
                  <c:pt idx="20">
                    <c:v>1.2963624321753322</c:v>
                  </c:pt>
                  <c:pt idx="22">
                    <c:v>1.7752507291971882</c:v>
                  </c:pt>
                  <c:pt idx="23">
                    <c:v>1.4929888480772691</c:v>
                  </c:pt>
                </c:numCache>
              </c:numRef>
            </c:minus>
          </c:errBars>
          <c:cat>
            <c:multiLvlStrRef>
              <c:f>RESULTATS!$L$3:$N$26</c:f>
              <c:multiLvlStrCache>
                <c:ptCount val="24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  <c:pt idx="12">
                    <c:v>femení</c:v>
                  </c:pt>
                  <c:pt idx="13">
                    <c:v>masculí</c:v>
                  </c:pt>
                  <c:pt idx="14">
                    <c:v>femení</c:v>
                  </c:pt>
                  <c:pt idx="15">
                    <c:v>masculí</c:v>
                  </c:pt>
                  <c:pt idx="16">
                    <c:v>femení</c:v>
                  </c:pt>
                  <c:pt idx="17">
                    <c:v>masculí</c:v>
                  </c:pt>
                  <c:pt idx="18">
                    <c:v>femení</c:v>
                  </c:pt>
                  <c:pt idx="19">
                    <c:v>masculí</c:v>
                  </c:pt>
                  <c:pt idx="20">
                    <c:v>femení</c:v>
                  </c:pt>
                  <c:pt idx="21">
                    <c:v>masculí</c:v>
                  </c:pt>
                  <c:pt idx="22">
                    <c:v>femení</c:v>
                  </c:pt>
                  <c:pt idx="23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  <c:pt idx="12">
                    <c:v>músic</c:v>
                  </c:pt>
                  <c:pt idx="14">
                    <c:v>no-músic</c:v>
                  </c:pt>
                  <c:pt idx="16">
                    <c:v>músic</c:v>
                  </c:pt>
                  <c:pt idx="18">
                    <c:v>no-músic</c:v>
                  </c:pt>
                  <c:pt idx="20">
                    <c:v>músic</c:v>
                  </c:pt>
                  <c:pt idx="22">
                    <c:v>no-músic</c:v>
                  </c:pt>
                </c:lvl>
                <c:lvl>
                  <c:pt idx="0">
                    <c:v>12 anys</c:v>
                  </c:pt>
                  <c:pt idx="4">
                    <c:v>13 anys</c:v>
                  </c:pt>
                  <c:pt idx="8">
                    <c:v>14 anys</c:v>
                  </c:pt>
                  <c:pt idx="12">
                    <c:v>15 anys</c:v>
                  </c:pt>
                  <c:pt idx="16">
                    <c:v>16 anys</c:v>
                  </c:pt>
                  <c:pt idx="20">
                    <c:v>17 anys</c:v>
                  </c:pt>
                </c:lvl>
              </c:multiLvlStrCache>
            </c:multiLvlStrRef>
          </c:cat>
          <c:val>
            <c:numRef>
              <c:f>RESULTATS!$AA$3:$AA$26</c:f>
              <c:numCache>
                <c:formatCode>0.00</c:formatCode>
                <c:ptCount val="24"/>
                <c:pt idx="0">
                  <c:v>7.5</c:v>
                </c:pt>
                <c:pt idx="1">
                  <c:v>7.6</c:v>
                </c:pt>
                <c:pt idx="2">
                  <c:v>6.0263157894736841</c:v>
                </c:pt>
                <c:pt idx="3">
                  <c:v>5.8916666666666675</c:v>
                </c:pt>
                <c:pt idx="4">
                  <c:v>7.3571428571428568</c:v>
                </c:pt>
                <c:pt idx="5">
                  <c:v>6.875</c:v>
                </c:pt>
                <c:pt idx="6">
                  <c:v>5.617647058823529</c:v>
                </c:pt>
                <c:pt idx="7">
                  <c:v>5.5483870967741939</c:v>
                </c:pt>
                <c:pt idx="8">
                  <c:v>9</c:v>
                </c:pt>
                <c:pt idx="9">
                  <c:v>7.375</c:v>
                </c:pt>
                <c:pt idx="10">
                  <c:v>6.2660256410256396</c:v>
                </c:pt>
                <c:pt idx="11">
                  <c:v>5.7306201550387588</c:v>
                </c:pt>
                <c:pt idx="12">
                  <c:v>7.9</c:v>
                </c:pt>
                <c:pt idx="13">
                  <c:v>7.875</c:v>
                </c:pt>
                <c:pt idx="14">
                  <c:v>6.823717948717948</c:v>
                </c:pt>
                <c:pt idx="15">
                  <c:v>6.2888888888888888</c:v>
                </c:pt>
                <c:pt idx="16">
                  <c:v>8.9444444444444446</c:v>
                </c:pt>
                <c:pt idx="17">
                  <c:v>6</c:v>
                </c:pt>
                <c:pt idx="18">
                  <c:v>7.4215909090909093</c:v>
                </c:pt>
                <c:pt idx="19">
                  <c:v>7.2854166666666655</c:v>
                </c:pt>
                <c:pt idx="20">
                  <c:v>8.5833333333333339</c:v>
                </c:pt>
                <c:pt idx="22">
                  <c:v>6.1212121212121211</c:v>
                </c:pt>
                <c:pt idx="23">
                  <c:v>6.5625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36501248"/>
        <c:axId val="237492416"/>
      </c:barChart>
      <c:catAx>
        <c:axId val="136501248"/>
        <c:scaling>
          <c:orientation val="minMax"/>
        </c:scaling>
        <c:delete val="0"/>
        <c:axPos val="b"/>
        <c:majorTickMark val="out"/>
        <c:minorTickMark val="none"/>
        <c:tickLblPos val="nextTo"/>
        <c:crossAx val="237492416"/>
        <c:crosses val="autoZero"/>
        <c:auto val="1"/>
        <c:lblAlgn val="ctr"/>
        <c:lblOffset val="100"/>
        <c:noMultiLvlLbl val="0"/>
      </c:catAx>
      <c:valAx>
        <c:axId val="237492416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365012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400" b="1" i="0" baseline="0">
                <a:solidFill>
                  <a:sysClr val="windowText" lastClr="000000"/>
                </a:solidFill>
                <a:effectLst/>
                <a:latin typeface="+mn-lt"/>
              </a:rPr>
              <a:t>Mitjana de les notes per camps d'aprenentatge dels 12 als 15 anys</a:t>
            </a:r>
            <a:endParaRPr lang="es-ES" sz="140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8999338624338635E-2"/>
          <c:y val="0.12659963216433923"/>
          <c:w val="0.90236309523809521"/>
          <c:h val="0.65927814797800277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n = 26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n = 17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n = 194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n = 159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n = 26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n = 17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n =</a:t>
                    </a:r>
                    <a:r>
                      <a:rPr lang="en-US" baseline="0"/>
                      <a:t> 194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/>
                      <a:t>n = 159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n = 26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/>
                      <a:t>n = 17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US"/>
                      <a:t>n = 194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/>
                      <a:t>n = 159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(RESULTATS!$V$28:$V$31,RESULTATS!$AE$28:$AE$31,RESULTATS!$AH$28:$AH$31)</c:f>
                <c:numCache>
                  <c:formatCode>General</c:formatCode>
                  <c:ptCount val="12"/>
                  <c:pt idx="0">
                    <c:v>1.3705521830539824</c:v>
                  </c:pt>
                  <c:pt idx="1">
                    <c:v>1.3084383958900567</c:v>
                  </c:pt>
                  <c:pt idx="2">
                    <c:v>1.8946012180559579</c:v>
                  </c:pt>
                  <c:pt idx="3">
                    <c:v>1.8596050637430641</c:v>
                  </c:pt>
                  <c:pt idx="4">
                    <c:v>1.1000813255240427</c:v>
                  </c:pt>
                  <c:pt idx="5">
                    <c:v>1.2222748104994738</c:v>
                  </c:pt>
                  <c:pt idx="6">
                    <c:v>2.0292326111341978</c:v>
                  </c:pt>
                  <c:pt idx="7">
                    <c:v>2.0517274068523284</c:v>
                  </c:pt>
                  <c:pt idx="8">
                    <c:v>0.96844258627617752</c:v>
                  </c:pt>
                  <c:pt idx="9">
                    <c:v>0.88788238662538099</c:v>
                  </c:pt>
                  <c:pt idx="10">
                    <c:v>1.7181514202599439</c:v>
                  </c:pt>
                  <c:pt idx="11">
                    <c:v>1.6673144245153559</c:v>
                  </c:pt>
                </c:numCache>
              </c:numRef>
            </c:plus>
            <c:minus>
              <c:numRef>
                <c:f>(RESULTATS!$V$28:$V$31,RESULTATS!$AE$28:$AE$31,RESULTATS!$AH$28:$AH$31)</c:f>
                <c:numCache>
                  <c:formatCode>General</c:formatCode>
                  <c:ptCount val="12"/>
                  <c:pt idx="0">
                    <c:v>1.3705521830539824</c:v>
                  </c:pt>
                  <c:pt idx="1">
                    <c:v>1.3084383958900567</c:v>
                  </c:pt>
                  <c:pt idx="2">
                    <c:v>1.8946012180559579</c:v>
                  </c:pt>
                  <c:pt idx="3">
                    <c:v>1.8596050637430641</c:v>
                  </c:pt>
                  <c:pt idx="4">
                    <c:v>1.1000813255240427</c:v>
                  </c:pt>
                  <c:pt idx="5">
                    <c:v>1.2222748104994738</c:v>
                  </c:pt>
                  <c:pt idx="6">
                    <c:v>2.0292326111341978</c:v>
                  </c:pt>
                  <c:pt idx="7">
                    <c:v>2.0517274068523284</c:v>
                  </c:pt>
                  <c:pt idx="8">
                    <c:v>0.96844258627617752</c:v>
                  </c:pt>
                  <c:pt idx="9">
                    <c:v>0.88788238662538099</c:v>
                  </c:pt>
                  <c:pt idx="10">
                    <c:v>1.7181514202599439</c:v>
                  </c:pt>
                  <c:pt idx="11">
                    <c:v>1.6673144245153559</c:v>
                  </c:pt>
                </c:numCache>
              </c:numRef>
            </c:minus>
          </c:errBars>
          <c:cat>
            <c:multiLvlStrRef>
              <c:f>RESULTATS!$L$38:$N$49</c:f>
              <c:multiLvlStrCache>
                <c:ptCount val="12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</c:lvl>
                <c:lvl>
                  <c:pt idx="0">
                    <c:v>HUM</c:v>
                  </c:pt>
                  <c:pt idx="4">
                    <c:v>CIE</c:v>
                  </c:pt>
                  <c:pt idx="8">
                    <c:v>GLO</c:v>
                  </c:pt>
                </c:lvl>
              </c:multiLvlStrCache>
            </c:multiLvlStrRef>
          </c:cat>
          <c:val>
            <c:numRef>
              <c:f>(RESULTATS!$U$28:$U$31,RESULTATS!$AD$28:$AD$31,RESULTATS!$AG$28:$AG$31)</c:f>
              <c:numCache>
                <c:formatCode>0.00</c:formatCode>
                <c:ptCount val="12"/>
                <c:pt idx="0">
                  <c:v>7.7693452380952381</c:v>
                </c:pt>
                <c:pt idx="1">
                  <c:v>7.0140625000000005</c:v>
                </c:pt>
                <c:pt idx="2">
                  <c:v>6.3277283944827136</c:v>
                </c:pt>
                <c:pt idx="3">
                  <c:v>5.9447108956058461</c:v>
                </c:pt>
                <c:pt idx="4">
                  <c:v>7.53125</c:v>
                </c:pt>
                <c:pt idx="5">
                  <c:v>6.8171875000000002</c:v>
                </c:pt>
                <c:pt idx="6">
                  <c:v>5.5606024841569059</c:v>
                </c:pt>
                <c:pt idx="7">
                  <c:v>5.4794995623905978</c:v>
                </c:pt>
                <c:pt idx="8">
                  <c:v>7.6424355158730162</c:v>
                </c:pt>
                <c:pt idx="9">
                  <c:v>7.1364583333333336</c:v>
                </c:pt>
                <c:pt idx="10">
                  <c:v>6.4263586559909367</c:v>
                </c:pt>
                <c:pt idx="11">
                  <c:v>6.1264175777017176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36501760"/>
        <c:axId val="77037568"/>
      </c:barChart>
      <c:catAx>
        <c:axId val="136501760"/>
        <c:scaling>
          <c:orientation val="minMax"/>
        </c:scaling>
        <c:delete val="0"/>
        <c:axPos val="b"/>
        <c:majorTickMark val="out"/>
        <c:minorTickMark val="none"/>
        <c:tickLblPos val="nextTo"/>
        <c:crossAx val="77037568"/>
        <c:crosses val="autoZero"/>
        <c:auto val="1"/>
        <c:lblAlgn val="ctr"/>
        <c:lblOffset val="100"/>
        <c:noMultiLvlLbl val="0"/>
      </c:catAx>
      <c:valAx>
        <c:axId val="77037568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365017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400" b="1" i="0" baseline="0">
                <a:solidFill>
                  <a:sysClr val="windowText" lastClr="000000"/>
                </a:solidFill>
                <a:effectLst/>
                <a:latin typeface="+mn-lt"/>
              </a:rPr>
              <a:t>Mitjana de les notes per camps d'aprenentatge dels 12 als 15 anys</a:t>
            </a:r>
            <a:endParaRPr lang="es-ES" sz="140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8999338624338635E-2"/>
          <c:y val="0.12659963216433923"/>
          <c:w val="0.90236309523809521"/>
          <c:h val="0.65927814797800277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3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5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8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9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7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n = 26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n = 17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n = 194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n = 159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n = 26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n = 17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n = 193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/>
                      <a:t>n = 159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n</a:t>
                    </a:r>
                    <a:r>
                      <a:rPr lang="en-US" baseline="0"/>
                      <a:t> = 26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/>
                      <a:t>n = 17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US"/>
                      <a:t>n = 194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/>
                      <a:t>n = 159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rich>
                  <a:bodyPr/>
                  <a:lstStyle/>
                  <a:p>
                    <a:r>
                      <a:rPr lang="en-US"/>
                      <a:t>n = 26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rich>
                  <a:bodyPr/>
                  <a:lstStyle/>
                  <a:p>
                    <a:r>
                      <a:rPr lang="en-US"/>
                      <a:t>n = 17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rich>
                  <a:bodyPr/>
                  <a:lstStyle/>
                  <a:p>
                    <a:r>
                      <a:rPr lang="en-US"/>
                      <a:t>n = 194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rich>
                  <a:bodyPr/>
                  <a:lstStyle/>
                  <a:p>
                    <a:r>
                      <a:rPr lang="en-US"/>
                      <a:t>n = 158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rich>
                  <a:bodyPr/>
                  <a:lstStyle/>
                  <a:p>
                    <a:r>
                      <a:rPr lang="en-US"/>
                      <a:t>n = 26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rich>
                  <a:bodyPr/>
                  <a:lstStyle/>
                  <a:p>
                    <a:r>
                      <a:rPr lang="en-US"/>
                      <a:t>n = 17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rich>
                  <a:bodyPr/>
                  <a:lstStyle/>
                  <a:p>
                    <a:r>
                      <a:rPr lang="en-US"/>
                      <a:t>n = 193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rich>
                  <a:bodyPr/>
                  <a:lstStyle/>
                  <a:p>
                    <a:r>
                      <a:rPr lang="en-US"/>
                      <a:t>n = 159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rich>
                  <a:bodyPr/>
                  <a:lstStyle/>
                  <a:p>
                    <a:r>
                      <a:rPr lang="en-US"/>
                      <a:t>n = 26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rich>
                  <a:bodyPr/>
                  <a:lstStyle/>
                  <a:p>
                    <a:r>
                      <a:rPr lang="en-US"/>
                      <a:t>n = 17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rich>
                  <a:bodyPr/>
                  <a:lstStyle/>
                  <a:p>
                    <a:r>
                      <a:rPr lang="en-US"/>
                      <a:t>n = 194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rich>
                  <a:bodyPr/>
                  <a:lstStyle/>
                  <a:p>
                    <a:r>
                      <a:rPr lang="en-US"/>
                      <a:t>n = 159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rich>
                  <a:bodyPr/>
                  <a:lstStyle/>
                  <a:p>
                    <a:r>
                      <a:rPr lang="en-US"/>
                      <a:t>n = 26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tx>
                <c:rich>
                  <a:bodyPr/>
                  <a:lstStyle/>
                  <a:p>
                    <a:r>
                      <a:rPr lang="en-US"/>
                      <a:t>n = 17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/>
              <c:tx>
                <c:rich>
                  <a:bodyPr/>
                  <a:lstStyle/>
                  <a:p>
                    <a:r>
                      <a:rPr lang="en-US"/>
                      <a:t>n = 194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/>
              <c:tx>
                <c:rich>
                  <a:bodyPr/>
                  <a:lstStyle/>
                  <a:p>
                    <a:r>
                      <a:rPr lang="en-US"/>
                      <a:t>n = 159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(RESULTATS!$P$28:$P$31,RESULTATS!$S$28:$S$31,RESULTATS!$V$28:$V$31,RESULTATS!$Y$28:$Y$31,RESULTATS!$AB$28:$AB$31,RESULTATS!$AE$28:$AE$31,RESULTATS!$AH$28:$AH$31)</c:f>
                <c:numCache>
                  <c:formatCode>General</c:formatCode>
                  <c:ptCount val="28"/>
                  <c:pt idx="0">
                    <c:v>1.5460801087752014</c:v>
                  </c:pt>
                  <c:pt idx="1">
                    <c:v>1.5203626530563485</c:v>
                  </c:pt>
                  <c:pt idx="2">
                    <c:v>1.9346764146284203</c:v>
                  </c:pt>
                  <c:pt idx="3">
                    <c:v>1.9175104381081087</c:v>
                  </c:pt>
                  <c:pt idx="4">
                    <c:v>1.2613104989847173</c:v>
                  </c:pt>
                  <c:pt idx="5">
                    <c:v>1.1700840376253852</c:v>
                  </c:pt>
                  <c:pt idx="6">
                    <c:v>1.9617660227298301</c:v>
                  </c:pt>
                  <c:pt idx="7">
                    <c:v>1.9353167787953551</c:v>
                  </c:pt>
                  <c:pt idx="8">
                    <c:v>1.3705521830539824</c:v>
                  </c:pt>
                  <c:pt idx="9">
                    <c:v>1.3084383958900567</c:v>
                  </c:pt>
                  <c:pt idx="10">
                    <c:v>1.8946012180559579</c:v>
                  </c:pt>
                  <c:pt idx="11">
                    <c:v>1.8596050637430641</c:v>
                  </c:pt>
                  <c:pt idx="12">
                    <c:v>1.4371509417047932</c:v>
                  </c:pt>
                  <c:pt idx="13">
                    <c:v>1.8111036505222524</c:v>
                  </c:pt>
                  <c:pt idx="14">
                    <c:v>2.3079924008955541</c:v>
                  </c:pt>
                  <c:pt idx="15">
                    <c:v>2.2799158129052493</c:v>
                  </c:pt>
                  <c:pt idx="16">
                    <c:v>1.0760760315248721</c:v>
                  </c:pt>
                  <c:pt idx="17">
                    <c:v>0.86356210430664126</c:v>
                  </c:pt>
                  <c:pt idx="18">
                    <c:v>1.9230346855244003</c:v>
                  </c:pt>
                  <c:pt idx="19">
                    <c:v>2.0355587057679996</c:v>
                  </c:pt>
                  <c:pt idx="20">
                    <c:v>1.1000813255240427</c:v>
                  </c:pt>
                  <c:pt idx="21">
                    <c:v>1.2222748104994738</c:v>
                  </c:pt>
                  <c:pt idx="22">
                    <c:v>2.0292326111341978</c:v>
                  </c:pt>
                  <c:pt idx="23">
                    <c:v>2.0517274068523284</c:v>
                  </c:pt>
                  <c:pt idx="24">
                    <c:v>0.96844258627617752</c:v>
                  </c:pt>
                  <c:pt idx="25">
                    <c:v>0.88788238662538099</c:v>
                  </c:pt>
                  <c:pt idx="26">
                    <c:v>1.7181514202599439</c:v>
                  </c:pt>
                  <c:pt idx="27">
                    <c:v>1.6673144245153559</c:v>
                  </c:pt>
                </c:numCache>
              </c:numRef>
            </c:plus>
            <c:minus>
              <c:numRef>
                <c:f>(RESULTATS!$P$28:$P$31,RESULTATS!$S$28:$S$31,RESULTATS!$V$28:$V$31,RESULTATS!$Y$28:$Y$31,RESULTATS!$AB$28:$AB$31,RESULTATS!$AE$28:$AE$31,RESULTATS!$AH$28:$AH$31)</c:f>
                <c:numCache>
                  <c:formatCode>General</c:formatCode>
                  <c:ptCount val="28"/>
                  <c:pt idx="0">
                    <c:v>1.5460801087752014</c:v>
                  </c:pt>
                  <c:pt idx="1">
                    <c:v>1.5203626530563485</c:v>
                  </c:pt>
                  <c:pt idx="2">
                    <c:v>1.9346764146284203</c:v>
                  </c:pt>
                  <c:pt idx="3">
                    <c:v>1.9175104381081087</c:v>
                  </c:pt>
                  <c:pt idx="4">
                    <c:v>1.2613104989847173</c:v>
                  </c:pt>
                  <c:pt idx="5">
                    <c:v>1.1700840376253852</c:v>
                  </c:pt>
                  <c:pt idx="6">
                    <c:v>1.9617660227298301</c:v>
                  </c:pt>
                  <c:pt idx="7">
                    <c:v>1.9353167787953551</c:v>
                  </c:pt>
                  <c:pt idx="8">
                    <c:v>1.3705521830539824</c:v>
                  </c:pt>
                  <c:pt idx="9">
                    <c:v>1.3084383958900567</c:v>
                  </c:pt>
                  <c:pt idx="10">
                    <c:v>1.8946012180559579</c:v>
                  </c:pt>
                  <c:pt idx="11">
                    <c:v>1.8596050637430641</c:v>
                  </c:pt>
                  <c:pt idx="12">
                    <c:v>1.4371509417047932</c:v>
                  </c:pt>
                  <c:pt idx="13">
                    <c:v>1.8111036505222524</c:v>
                  </c:pt>
                  <c:pt idx="14">
                    <c:v>2.3079924008955541</c:v>
                  </c:pt>
                  <c:pt idx="15">
                    <c:v>2.2799158129052493</c:v>
                  </c:pt>
                  <c:pt idx="16">
                    <c:v>1.0760760315248721</c:v>
                  </c:pt>
                  <c:pt idx="17">
                    <c:v>0.86356210430664126</c:v>
                  </c:pt>
                  <c:pt idx="18">
                    <c:v>1.9230346855244003</c:v>
                  </c:pt>
                  <c:pt idx="19">
                    <c:v>2.0355587057679996</c:v>
                  </c:pt>
                  <c:pt idx="20">
                    <c:v>1.1000813255240427</c:v>
                  </c:pt>
                  <c:pt idx="21">
                    <c:v>1.2222748104994738</c:v>
                  </c:pt>
                  <c:pt idx="22">
                    <c:v>2.0292326111341978</c:v>
                  </c:pt>
                  <c:pt idx="23">
                    <c:v>2.0517274068523284</c:v>
                  </c:pt>
                  <c:pt idx="24">
                    <c:v>0.96844258627617752</c:v>
                  </c:pt>
                  <c:pt idx="25">
                    <c:v>0.88788238662538099</c:v>
                  </c:pt>
                  <c:pt idx="26">
                    <c:v>1.7181514202599439</c:v>
                  </c:pt>
                  <c:pt idx="27">
                    <c:v>1.6673144245153559</c:v>
                  </c:pt>
                </c:numCache>
              </c:numRef>
            </c:minus>
          </c:errBars>
          <c:cat>
            <c:multiLvlStrRef>
              <c:f>RESULTATS!$L$51:$N$78</c:f>
              <c:multiLvlStrCache>
                <c:ptCount val="28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  <c:pt idx="12">
                    <c:v>femení</c:v>
                  </c:pt>
                  <c:pt idx="13">
                    <c:v>masculí</c:v>
                  </c:pt>
                  <c:pt idx="14">
                    <c:v>femení</c:v>
                  </c:pt>
                  <c:pt idx="15">
                    <c:v>masculí</c:v>
                  </c:pt>
                  <c:pt idx="16">
                    <c:v>femení</c:v>
                  </c:pt>
                  <c:pt idx="17">
                    <c:v>masculí</c:v>
                  </c:pt>
                  <c:pt idx="18">
                    <c:v>femení</c:v>
                  </c:pt>
                  <c:pt idx="19">
                    <c:v>masculí</c:v>
                  </c:pt>
                  <c:pt idx="20">
                    <c:v>femení</c:v>
                  </c:pt>
                  <c:pt idx="21">
                    <c:v>masculí</c:v>
                  </c:pt>
                  <c:pt idx="22">
                    <c:v>femení</c:v>
                  </c:pt>
                  <c:pt idx="23">
                    <c:v>masculí</c:v>
                  </c:pt>
                  <c:pt idx="24">
                    <c:v>femení</c:v>
                  </c:pt>
                  <c:pt idx="25">
                    <c:v>masculí</c:v>
                  </c:pt>
                  <c:pt idx="26">
                    <c:v>femení</c:v>
                  </c:pt>
                  <c:pt idx="27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  <c:pt idx="12">
                    <c:v>músic</c:v>
                  </c:pt>
                  <c:pt idx="14">
                    <c:v>no-músic</c:v>
                  </c:pt>
                  <c:pt idx="16">
                    <c:v>músic</c:v>
                  </c:pt>
                  <c:pt idx="18">
                    <c:v>no-músic</c:v>
                  </c:pt>
                  <c:pt idx="20">
                    <c:v>músic</c:v>
                  </c:pt>
                  <c:pt idx="22">
                    <c:v>no-músic</c:v>
                  </c:pt>
                  <c:pt idx="24">
                    <c:v>músic</c:v>
                  </c:pt>
                  <c:pt idx="26">
                    <c:v>no-músic</c:v>
                  </c:pt>
                </c:lvl>
                <c:lvl>
                  <c:pt idx="0">
                    <c:v>LLE</c:v>
                  </c:pt>
                  <c:pt idx="4">
                    <c:v>CSC</c:v>
                  </c:pt>
                  <c:pt idx="8">
                    <c:v>HUM</c:v>
                  </c:pt>
                  <c:pt idx="12">
                    <c:v>CAB</c:v>
                  </c:pt>
                  <c:pt idx="16">
                    <c:v>CAP</c:v>
                  </c:pt>
                  <c:pt idx="20">
                    <c:v>CIE</c:v>
                  </c:pt>
                  <c:pt idx="24">
                    <c:v>GLO</c:v>
                  </c:pt>
                </c:lvl>
              </c:multiLvlStrCache>
            </c:multiLvlStrRef>
          </c:cat>
          <c:val>
            <c:numRef>
              <c:f>(RESULTATS!$O$28:$O$31,RESULTATS!$R$28:$R$31,RESULTATS!$U$28:$U$31,RESULTATS!$X$28:$X$31,RESULTATS!$AA$28:$AA$31,RESULTATS!$AD$28:$AD$31,RESULTATS!$AG$28:$AG$31)</c:f>
              <c:numCache>
                <c:formatCode>0.00</c:formatCode>
                <c:ptCount val="28"/>
                <c:pt idx="0">
                  <c:v>7.6601190476190482</c:v>
                </c:pt>
                <c:pt idx="1">
                  <c:v>6.546875</c:v>
                </c:pt>
                <c:pt idx="2">
                  <c:v>5.9895943999719412</c:v>
                </c:pt>
                <c:pt idx="3">
                  <c:v>5.4627552287377403</c:v>
                </c:pt>
                <c:pt idx="4">
                  <c:v>7.878571428571429</c:v>
                </c:pt>
                <c:pt idx="5">
                  <c:v>7.4812500000000002</c:v>
                </c:pt>
                <c:pt idx="6">
                  <c:v>6.6900000134600583</c:v>
                </c:pt>
                <c:pt idx="7">
                  <c:v>6.4266665624739518</c:v>
                </c:pt>
                <c:pt idx="8">
                  <c:v>7.7693452380952381</c:v>
                </c:pt>
                <c:pt idx="9">
                  <c:v>7.0140625000000005</c:v>
                </c:pt>
                <c:pt idx="10">
                  <c:v>6.3277283944827136</c:v>
                </c:pt>
                <c:pt idx="11">
                  <c:v>5.9447108956058461</c:v>
                </c:pt>
                <c:pt idx="12">
                  <c:v>7.0428571428571427</c:v>
                </c:pt>
                <c:pt idx="13">
                  <c:v>6.125</c:v>
                </c:pt>
                <c:pt idx="14">
                  <c:v>4.8610820598195739</c:v>
                </c:pt>
                <c:pt idx="15">
                  <c:v>5.0422525503170661</c:v>
                </c:pt>
                <c:pt idx="16">
                  <c:v>7.9392857142857149</c:v>
                </c:pt>
                <c:pt idx="17">
                  <c:v>7.4312500000000004</c:v>
                </c:pt>
                <c:pt idx="18">
                  <c:v>6.1834266095102004</c:v>
                </c:pt>
                <c:pt idx="19">
                  <c:v>5.8648907018421275</c:v>
                </c:pt>
                <c:pt idx="20">
                  <c:v>7.53125</c:v>
                </c:pt>
                <c:pt idx="21">
                  <c:v>6.8171875000000002</c:v>
                </c:pt>
                <c:pt idx="22">
                  <c:v>5.5606024841569059</c:v>
                </c:pt>
                <c:pt idx="23">
                  <c:v>5.4794995623905978</c:v>
                </c:pt>
                <c:pt idx="24">
                  <c:v>7.6424355158730162</c:v>
                </c:pt>
                <c:pt idx="25">
                  <c:v>7.1364583333333336</c:v>
                </c:pt>
                <c:pt idx="26">
                  <c:v>6.4263586559909367</c:v>
                </c:pt>
                <c:pt idx="27">
                  <c:v>6.1264175777017176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37945088"/>
        <c:axId val="237488384"/>
      </c:barChart>
      <c:catAx>
        <c:axId val="137945088"/>
        <c:scaling>
          <c:orientation val="minMax"/>
        </c:scaling>
        <c:delete val="0"/>
        <c:axPos val="b"/>
        <c:majorTickMark val="out"/>
        <c:minorTickMark val="none"/>
        <c:tickLblPos val="nextTo"/>
        <c:crossAx val="237488384"/>
        <c:crosses val="autoZero"/>
        <c:auto val="1"/>
        <c:lblAlgn val="ctr"/>
        <c:lblOffset val="100"/>
        <c:noMultiLvlLbl val="0"/>
      </c:catAx>
      <c:valAx>
        <c:axId val="237488384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379450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400" b="1" i="0" baseline="0">
                <a:solidFill>
                  <a:sysClr val="windowText" lastClr="000000"/>
                </a:solidFill>
                <a:effectLst/>
                <a:latin typeface="+mn-lt"/>
              </a:rPr>
              <a:t>Mitjana de les notes per camps d'aprenentatge dels 12 als 17 anys</a:t>
            </a:r>
            <a:endParaRPr lang="es-ES" sz="140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8999338624338635E-2"/>
          <c:y val="0.12659963216433923"/>
          <c:w val="0.90236309523809521"/>
          <c:h val="0.65927814797800277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n = 31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n = 18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n = 289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n = 226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n = 31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n = 18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n = 273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n = 224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n = 31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n = 18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tx>
                <c:rich>
                  <a:bodyPr/>
                  <a:lstStyle/>
                  <a:p>
                    <a:r>
                      <a:rPr lang="en-US"/>
                      <a:t>n = 290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tx>
                <c:rich>
                  <a:bodyPr/>
                  <a:lstStyle/>
                  <a:p>
                    <a:r>
                      <a:rPr lang="en-US"/>
                      <a:t>n = 226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(RESULTATS!$V$33:$V$36,RESULTATS!$AE$28,RESULTATS!$AE$28,RESULTATS!$AE$33:$AE$36,RESULTATS!$AH$33:$AH$36)</c:f>
                <c:numCache>
                  <c:formatCode>General</c:formatCode>
                  <c:ptCount val="14"/>
                  <c:pt idx="0">
                    <c:v>1.1438151379095067</c:v>
                  </c:pt>
                  <c:pt idx="1">
                    <c:v>1.3084383958900567</c:v>
                  </c:pt>
                  <c:pt idx="2">
                    <c:v>1.7550332779462743</c:v>
                  </c:pt>
                  <c:pt idx="3">
                    <c:v>1.7494310974792382</c:v>
                  </c:pt>
                  <c:pt idx="4">
                    <c:v>1.1000813255240427</c:v>
                  </c:pt>
                  <c:pt idx="5">
                    <c:v>1.1000813255240427</c:v>
                  </c:pt>
                  <c:pt idx="6">
                    <c:v>1.1094169315196456</c:v>
                  </c:pt>
                  <c:pt idx="7">
                    <c:v>1.2222748104994738</c:v>
                  </c:pt>
                  <c:pt idx="8">
                    <c:v>1.8537751972862688</c:v>
                  </c:pt>
                  <c:pt idx="9">
                    <c:v>1.8847527102907256</c:v>
                  </c:pt>
                  <c:pt idx="10">
                    <c:v>0.88672982702483705</c:v>
                  </c:pt>
                  <c:pt idx="11">
                    <c:v>0.88788238662538099</c:v>
                  </c:pt>
                  <c:pt idx="12">
                    <c:v>1.5480746439112478</c:v>
                  </c:pt>
                  <c:pt idx="13">
                    <c:v>1.5265543489670514</c:v>
                  </c:pt>
                </c:numCache>
              </c:numRef>
            </c:plus>
            <c:minus>
              <c:numRef>
                <c:f>(RESULTATS!$V$33:$V$36,RESULTATS!$AE$28,RESULTATS!$AE$28,RESULTATS!$AE$33:$AE$36,RESULTATS!$AH$33:$AH$36)</c:f>
                <c:numCache>
                  <c:formatCode>General</c:formatCode>
                  <c:ptCount val="14"/>
                  <c:pt idx="0">
                    <c:v>1.1438151379095067</c:v>
                  </c:pt>
                  <c:pt idx="1">
                    <c:v>1.3084383958900567</c:v>
                  </c:pt>
                  <c:pt idx="2">
                    <c:v>1.7550332779462743</c:v>
                  </c:pt>
                  <c:pt idx="3">
                    <c:v>1.7494310974792382</c:v>
                  </c:pt>
                  <c:pt idx="4">
                    <c:v>1.1000813255240427</c:v>
                  </c:pt>
                  <c:pt idx="5">
                    <c:v>1.1000813255240427</c:v>
                  </c:pt>
                  <c:pt idx="6">
                    <c:v>1.1094169315196456</c:v>
                  </c:pt>
                  <c:pt idx="7">
                    <c:v>1.2222748104994738</c:v>
                  </c:pt>
                  <c:pt idx="8">
                    <c:v>1.8537751972862688</c:v>
                  </c:pt>
                  <c:pt idx="9">
                    <c:v>1.8847527102907256</c:v>
                  </c:pt>
                  <c:pt idx="10">
                    <c:v>0.88672982702483705</c:v>
                  </c:pt>
                  <c:pt idx="11">
                    <c:v>0.88788238662538099</c:v>
                  </c:pt>
                  <c:pt idx="12">
                    <c:v>1.5480746439112478</c:v>
                  </c:pt>
                  <c:pt idx="13">
                    <c:v>1.5265543489670514</c:v>
                  </c:pt>
                </c:numCache>
              </c:numRef>
            </c:minus>
          </c:errBars>
          <c:cat>
            <c:multiLvlStrRef>
              <c:f>RESULTATS!$L$38:$N$49</c:f>
              <c:multiLvlStrCache>
                <c:ptCount val="12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</c:lvl>
                <c:lvl>
                  <c:pt idx="0">
                    <c:v>HUM</c:v>
                  </c:pt>
                  <c:pt idx="4">
                    <c:v>CIE</c:v>
                  </c:pt>
                  <c:pt idx="8">
                    <c:v>GLO</c:v>
                  </c:pt>
                </c:lvl>
              </c:multiLvlStrCache>
            </c:multiLvlStrRef>
          </c:cat>
          <c:val>
            <c:numRef>
              <c:f>(RESULTATS!$U$33:$U$36,RESULTATS!$AD$33:$AD$36,RESULTATS!$AG$33:$AG$36)</c:f>
              <c:numCache>
                <c:formatCode>0.00</c:formatCode>
                <c:ptCount val="12"/>
                <c:pt idx="0">
                  <c:v>8.2027116402116409</c:v>
                </c:pt>
                <c:pt idx="1">
                  <c:v>6.2445833333333338</c:v>
                </c:pt>
                <c:pt idx="2">
                  <c:v>6.3281056943610245</c:v>
                </c:pt>
                <c:pt idx="3">
                  <c:v>6.0142941464532802</c:v>
                </c:pt>
                <c:pt idx="4">
                  <c:v>7.814814814814814</c:v>
                </c:pt>
                <c:pt idx="5">
                  <c:v>6.6537499999999996</c:v>
                </c:pt>
                <c:pt idx="6">
                  <c:v>5.8216651842431313</c:v>
                </c:pt>
                <c:pt idx="7">
                  <c:v>5.7565760971492876</c:v>
                </c:pt>
                <c:pt idx="8">
                  <c:v>8.045960097001764</c:v>
                </c:pt>
                <c:pt idx="9">
                  <c:v>6.7202777777777785</c:v>
                </c:pt>
                <c:pt idx="10">
                  <c:v>6.487762766545397</c:v>
                </c:pt>
                <c:pt idx="11">
                  <c:v>6.2653697774527224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37945600"/>
        <c:axId val="77039296"/>
      </c:barChart>
      <c:catAx>
        <c:axId val="137945600"/>
        <c:scaling>
          <c:orientation val="minMax"/>
        </c:scaling>
        <c:delete val="0"/>
        <c:axPos val="b"/>
        <c:majorTickMark val="out"/>
        <c:minorTickMark val="none"/>
        <c:tickLblPos val="nextTo"/>
        <c:crossAx val="77039296"/>
        <c:crosses val="autoZero"/>
        <c:auto val="1"/>
        <c:lblAlgn val="ctr"/>
        <c:lblOffset val="100"/>
        <c:noMultiLvlLbl val="0"/>
      </c:catAx>
      <c:valAx>
        <c:axId val="77039296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379456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400" b="1" i="0" baseline="0">
                <a:solidFill>
                  <a:sysClr val="windowText" lastClr="000000"/>
                </a:solidFill>
                <a:effectLst/>
                <a:latin typeface="+mn-lt"/>
              </a:rPr>
              <a:t>Gràfic 1.7: Mitjana de les notes per camps d'aprenentatge dels 12 als 17 anys</a:t>
            </a:r>
            <a:endParaRPr lang="es-ES" sz="140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8999338624338635E-2"/>
          <c:y val="0.12659963216433923"/>
          <c:w val="0.90236309523809521"/>
          <c:h val="0.65927814797800277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3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5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8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9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7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n = 31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n = 18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n = 289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n = 226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n = 31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n = 18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n = 285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n = 226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n</a:t>
                    </a:r>
                    <a:r>
                      <a:rPr lang="en-US" baseline="0"/>
                      <a:t> = 31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n = 18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rich>
                  <a:bodyPr/>
                  <a:lstStyle/>
                  <a:p>
                    <a:r>
                      <a:rPr lang="en-US"/>
                      <a:t>n = 289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rich>
                  <a:bodyPr/>
                  <a:lstStyle/>
                  <a:p>
                    <a:r>
                      <a:rPr lang="en-US"/>
                      <a:t>n = 226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rich>
                  <a:bodyPr/>
                  <a:lstStyle/>
                  <a:p>
                    <a:r>
                      <a:rPr lang="en-US"/>
                      <a:t>n = 30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rich>
                  <a:bodyPr/>
                  <a:lstStyle/>
                  <a:p>
                    <a:r>
                      <a:rPr lang="en-US"/>
                      <a:t>n = 17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rich>
                  <a:bodyPr/>
                  <a:lstStyle/>
                  <a:p>
                    <a:r>
                      <a:rPr lang="en-US"/>
                      <a:t>n = 251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rich>
                  <a:bodyPr/>
                  <a:lstStyle/>
                  <a:p>
                    <a:r>
                      <a:rPr lang="en-US"/>
                      <a:t>n = 215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rich>
                  <a:bodyPr/>
                  <a:lstStyle/>
                  <a:p>
                    <a:r>
                      <a:rPr lang="en-US"/>
                      <a:t>n = 31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rich>
                  <a:bodyPr/>
                  <a:lstStyle/>
                  <a:p>
                    <a:r>
                      <a:rPr lang="en-US"/>
                      <a:t>n = 18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rich>
                  <a:bodyPr/>
                  <a:lstStyle/>
                  <a:p>
                    <a:r>
                      <a:rPr lang="en-US"/>
                      <a:t>n = 270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rich>
                  <a:bodyPr/>
                  <a:lstStyle/>
                  <a:p>
                    <a:r>
                      <a:rPr lang="en-US"/>
                      <a:t>n = 223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rich>
                  <a:bodyPr/>
                  <a:lstStyle/>
                  <a:p>
                    <a:r>
                      <a:rPr lang="en-US"/>
                      <a:t>n = 31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rich>
                  <a:bodyPr/>
                  <a:lstStyle/>
                  <a:p>
                    <a:r>
                      <a:rPr lang="en-US"/>
                      <a:t>n = 18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rich>
                  <a:bodyPr/>
                  <a:lstStyle/>
                  <a:p>
                    <a:r>
                      <a:rPr lang="en-US"/>
                      <a:t>n = 273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rich>
                  <a:bodyPr/>
                  <a:lstStyle/>
                  <a:p>
                    <a:r>
                      <a:rPr lang="en-US"/>
                      <a:t>n = 224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rich>
                  <a:bodyPr/>
                  <a:lstStyle/>
                  <a:p>
                    <a:r>
                      <a:rPr lang="en-US"/>
                      <a:t>n = 31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rich>
                  <a:bodyPr/>
                  <a:lstStyle/>
                  <a:p>
                    <a:r>
                      <a:rPr lang="en-US"/>
                      <a:t>n = 18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rich>
                  <a:bodyPr/>
                  <a:lstStyle/>
                  <a:p>
                    <a:r>
                      <a:rPr lang="en-US"/>
                      <a:t>n = 290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rich>
                  <a:bodyPr/>
                  <a:lstStyle/>
                  <a:p>
                    <a:r>
                      <a:rPr lang="en-US"/>
                      <a:t>n =</a:t>
                    </a:r>
                    <a:r>
                      <a:rPr lang="en-US" baseline="0"/>
                      <a:t> 226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(RESULTATS!$P$33:$P$36,RESULTATS!$S$33:$S$36,RESULTATS!$V$33:$V$36,RESULTATS!$Y$33:$Y$36,RESULTATS!$AB$33:$AB$36,RESULTATS!$AE$33:$AE$36,RESULTATS!$AH$33:$AH$36)</c:f>
                <c:numCache>
                  <c:formatCode>General</c:formatCode>
                  <c:ptCount val="28"/>
                  <c:pt idx="0">
                    <c:v>1.2883829515158691</c:v>
                  </c:pt>
                  <c:pt idx="1">
                    <c:v>1.5203626530563485</c:v>
                  </c:pt>
                  <c:pt idx="2">
                    <c:v>1.7529115785795455</c:v>
                  </c:pt>
                  <c:pt idx="3">
                    <c:v>1.7682940411313499</c:v>
                  </c:pt>
                  <c:pt idx="4">
                    <c:v>1.0549498410525071</c:v>
                  </c:pt>
                  <c:pt idx="5">
                    <c:v>1.1700840376253852</c:v>
                  </c:pt>
                  <c:pt idx="6">
                    <c:v>1.9297740173310236</c:v>
                  </c:pt>
                  <c:pt idx="7">
                    <c:v>1.8852517501677666</c:v>
                  </c:pt>
                  <c:pt idx="8">
                    <c:v>1.1438151379095067</c:v>
                  </c:pt>
                  <c:pt idx="9">
                    <c:v>1.3084383958900567</c:v>
                  </c:pt>
                  <c:pt idx="10">
                    <c:v>1.7550332779462743</c:v>
                  </c:pt>
                  <c:pt idx="11">
                    <c:v>1.7494310974792382</c:v>
                  </c:pt>
                  <c:pt idx="12">
                    <c:v>1.547356278791985</c:v>
                  </c:pt>
                  <c:pt idx="13">
                    <c:v>1.8111036505222524</c:v>
                  </c:pt>
                  <c:pt idx="14">
                    <c:v>2.1898508123469043</c:v>
                  </c:pt>
                  <c:pt idx="15">
                    <c:v>2.1503624903568768</c:v>
                  </c:pt>
                  <c:pt idx="16">
                    <c:v>1.030996775942588</c:v>
                  </c:pt>
                  <c:pt idx="17">
                    <c:v>0.86356210430664126</c:v>
                  </c:pt>
                  <c:pt idx="18">
                    <c:v>1.7718183388315909</c:v>
                  </c:pt>
                  <c:pt idx="19">
                    <c:v>1.8089717546240329</c:v>
                  </c:pt>
                  <c:pt idx="20">
                    <c:v>1.1094169315196456</c:v>
                  </c:pt>
                  <c:pt idx="21">
                    <c:v>1.2222748104994738</c:v>
                  </c:pt>
                  <c:pt idx="22">
                    <c:v>1.8537751972862688</c:v>
                  </c:pt>
                  <c:pt idx="23">
                    <c:v>1.8847527102907256</c:v>
                  </c:pt>
                  <c:pt idx="24">
                    <c:v>0.88672982702483705</c:v>
                  </c:pt>
                  <c:pt idx="25">
                    <c:v>0.88788238662538099</c:v>
                  </c:pt>
                  <c:pt idx="26">
                    <c:v>1.5480746439112478</c:v>
                  </c:pt>
                  <c:pt idx="27">
                    <c:v>1.5265543489670514</c:v>
                  </c:pt>
                </c:numCache>
              </c:numRef>
            </c:plus>
            <c:minus>
              <c:numRef>
                <c:f>(RESULTATS!$P$33:$P$36,RESULTATS!$S$33:$S$36,RESULTATS!$V$33:$V$36,RESULTATS!$Y$33:$Y$36,RESULTATS!$AB$33:$AB$36,RESULTATS!$AE$33:$AE$36,RESULTATS!$AH$33:$AH$36)</c:f>
                <c:numCache>
                  <c:formatCode>General</c:formatCode>
                  <c:ptCount val="28"/>
                  <c:pt idx="0">
                    <c:v>1.2883829515158691</c:v>
                  </c:pt>
                  <c:pt idx="1">
                    <c:v>1.5203626530563485</c:v>
                  </c:pt>
                  <c:pt idx="2">
                    <c:v>1.7529115785795455</c:v>
                  </c:pt>
                  <c:pt idx="3">
                    <c:v>1.7682940411313499</c:v>
                  </c:pt>
                  <c:pt idx="4">
                    <c:v>1.0549498410525071</c:v>
                  </c:pt>
                  <c:pt idx="5">
                    <c:v>1.1700840376253852</c:v>
                  </c:pt>
                  <c:pt idx="6">
                    <c:v>1.9297740173310236</c:v>
                  </c:pt>
                  <c:pt idx="7">
                    <c:v>1.8852517501677666</c:v>
                  </c:pt>
                  <c:pt idx="8">
                    <c:v>1.1438151379095067</c:v>
                  </c:pt>
                  <c:pt idx="9">
                    <c:v>1.3084383958900567</c:v>
                  </c:pt>
                  <c:pt idx="10">
                    <c:v>1.7550332779462743</c:v>
                  </c:pt>
                  <c:pt idx="11">
                    <c:v>1.7494310974792382</c:v>
                  </c:pt>
                  <c:pt idx="12">
                    <c:v>1.547356278791985</c:v>
                  </c:pt>
                  <c:pt idx="13">
                    <c:v>1.8111036505222524</c:v>
                  </c:pt>
                  <c:pt idx="14">
                    <c:v>2.1898508123469043</c:v>
                  </c:pt>
                  <c:pt idx="15">
                    <c:v>2.1503624903568768</c:v>
                  </c:pt>
                  <c:pt idx="16">
                    <c:v>1.030996775942588</c:v>
                  </c:pt>
                  <c:pt idx="17">
                    <c:v>0.86356210430664126</c:v>
                  </c:pt>
                  <c:pt idx="18">
                    <c:v>1.7718183388315909</c:v>
                  </c:pt>
                  <c:pt idx="19">
                    <c:v>1.8089717546240329</c:v>
                  </c:pt>
                  <c:pt idx="20">
                    <c:v>1.1094169315196456</c:v>
                  </c:pt>
                  <c:pt idx="21">
                    <c:v>1.2222748104994738</c:v>
                  </c:pt>
                  <c:pt idx="22">
                    <c:v>1.8537751972862688</c:v>
                  </c:pt>
                  <c:pt idx="23">
                    <c:v>1.8847527102907256</c:v>
                  </c:pt>
                  <c:pt idx="24">
                    <c:v>0.88672982702483705</c:v>
                  </c:pt>
                  <c:pt idx="25">
                    <c:v>0.88788238662538099</c:v>
                  </c:pt>
                  <c:pt idx="26">
                    <c:v>1.5480746439112478</c:v>
                  </c:pt>
                  <c:pt idx="27">
                    <c:v>1.5265543489670514</c:v>
                  </c:pt>
                </c:numCache>
              </c:numRef>
            </c:minus>
          </c:errBars>
          <c:cat>
            <c:multiLvlStrRef>
              <c:f>RESULTATS!$L$51:$N$78</c:f>
              <c:multiLvlStrCache>
                <c:ptCount val="28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  <c:pt idx="12">
                    <c:v>femení</c:v>
                  </c:pt>
                  <c:pt idx="13">
                    <c:v>masculí</c:v>
                  </c:pt>
                  <c:pt idx="14">
                    <c:v>femení</c:v>
                  </c:pt>
                  <c:pt idx="15">
                    <c:v>masculí</c:v>
                  </c:pt>
                  <c:pt idx="16">
                    <c:v>femení</c:v>
                  </c:pt>
                  <c:pt idx="17">
                    <c:v>masculí</c:v>
                  </c:pt>
                  <c:pt idx="18">
                    <c:v>femení</c:v>
                  </c:pt>
                  <c:pt idx="19">
                    <c:v>masculí</c:v>
                  </c:pt>
                  <c:pt idx="20">
                    <c:v>femení</c:v>
                  </c:pt>
                  <c:pt idx="21">
                    <c:v>masculí</c:v>
                  </c:pt>
                  <c:pt idx="22">
                    <c:v>femení</c:v>
                  </c:pt>
                  <c:pt idx="23">
                    <c:v>masculí</c:v>
                  </c:pt>
                  <c:pt idx="24">
                    <c:v>femení</c:v>
                  </c:pt>
                  <c:pt idx="25">
                    <c:v>masculí</c:v>
                  </c:pt>
                  <c:pt idx="26">
                    <c:v>femení</c:v>
                  </c:pt>
                  <c:pt idx="27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  <c:pt idx="12">
                    <c:v>músic</c:v>
                  </c:pt>
                  <c:pt idx="14">
                    <c:v>no-músic</c:v>
                  </c:pt>
                  <c:pt idx="16">
                    <c:v>músic</c:v>
                  </c:pt>
                  <c:pt idx="18">
                    <c:v>no-músic</c:v>
                  </c:pt>
                  <c:pt idx="20">
                    <c:v>músic</c:v>
                  </c:pt>
                  <c:pt idx="22">
                    <c:v>no-músic</c:v>
                  </c:pt>
                  <c:pt idx="24">
                    <c:v>músic</c:v>
                  </c:pt>
                  <c:pt idx="26">
                    <c:v>no-músic</c:v>
                  </c:pt>
                </c:lvl>
                <c:lvl>
                  <c:pt idx="0">
                    <c:v>LLE</c:v>
                  </c:pt>
                  <c:pt idx="4">
                    <c:v>CSC</c:v>
                  </c:pt>
                  <c:pt idx="8">
                    <c:v>HUM</c:v>
                  </c:pt>
                  <c:pt idx="12">
                    <c:v>CAB</c:v>
                  </c:pt>
                  <c:pt idx="16">
                    <c:v>CAP</c:v>
                  </c:pt>
                  <c:pt idx="20">
                    <c:v>CIE</c:v>
                  </c:pt>
                  <c:pt idx="24">
                    <c:v>GLO</c:v>
                  </c:pt>
                </c:lvl>
              </c:multiLvlStrCache>
            </c:multiLvlStrRef>
          </c:cat>
          <c:val>
            <c:numRef>
              <c:f>(RESULTATS!$O$33:$O$36,RESULTATS!$R$33:$R$36,RESULTATS!$U$33:$U$36,RESULTATS!$X$33:$X$36,RESULTATS!$AA$33:$AA$36,RESULTATS!$AD$33:$AD$36,RESULTATS!$AG$33:$AG$36)</c:f>
              <c:numCache>
                <c:formatCode>0.00</c:formatCode>
                <c:ptCount val="28"/>
                <c:pt idx="0">
                  <c:v>8.2085978835978839</c:v>
                </c:pt>
                <c:pt idx="1">
                  <c:v>6.1041666666666661</c:v>
                </c:pt>
                <c:pt idx="2">
                  <c:v>6.185812735255606</c:v>
                </c:pt>
                <c:pt idx="3">
                  <c:v>5.7165719014630199</c:v>
                </c:pt>
                <c:pt idx="4">
                  <c:v>8.1968253968253979</c:v>
                </c:pt>
                <c:pt idx="5">
                  <c:v>6.3849999999999998</c:v>
                </c:pt>
                <c:pt idx="6">
                  <c:v>6.4917564784988526</c:v>
                </c:pt>
                <c:pt idx="7">
                  <c:v>6.3120163914435397</c:v>
                </c:pt>
                <c:pt idx="8">
                  <c:v>8.2027116402116409</c:v>
                </c:pt>
                <c:pt idx="9">
                  <c:v>6.2445833333333338</c:v>
                </c:pt>
                <c:pt idx="10">
                  <c:v>6.3281056943610245</c:v>
                </c:pt>
                <c:pt idx="11">
                  <c:v>6.0142941464532802</c:v>
                </c:pt>
                <c:pt idx="12">
                  <c:v>7.2785714285714285</c:v>
                </c:pt>
                <c:pt idx="13">
                  <c:v>6.125</c:v>
                </c:pt>
                <c:pt idx="14">
                  <c:v>5.2203510028426789</c:v>
                </c:pt>
                <c:pt idx="15">
                  <c:v>5.2240017002113772</c:v>
                </c:pt>
                <c:pt idx="16">
                  <c:v>8.2141534391534403</c:v>
                </c:pt>
                <c:pt idx="17">
                  <c:v>7.1450000000000005</c:v>
                </c:pt>
                <c:pt idx="18">
                  <c:v>6.379418244723972</c:v>
                </c:pt>
                <c:pt idx="19">
                  <c:v>6.2179132456725297</c:v>
                </c:pt>
                <c:pt idx="20">
                  <c:v>7.814814814814814</c:v>
                </c:pt>
                <c:pt idx="21">
                  <c:v>6.6537499999999996</c:v>
                </c:pt>
                <c:pt idx="22">
                  <c:v>5.8216651842431313</c:v>
                </c:pt>
                <c:pt idx="23">
                  <c:v>5.7565760971492876</c:v>
                </c:pt>
                <c:pt idx="24">
                  <c:v>8.045960097001764</c:v>
                </c:pt>
                <c:pt idx="25">
                  <c:v>6.7202777777777785</c:v>
                </c:pt>
                <c:pt idx="26">
                  <c:v>6.487762766545397</c:v>
                </c:pt>
                <c:pt idx="27">
                  <c:v>6.2653697774527224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36502272"/>
        <c:axId val="77041024"/>
      </c:barChart>
      <c:catAx>
        <c:axId val="136502272"/>
        <c:scaling>
          <c:orientation val="minMax"/>
        </c:scaling>
        <c:delete val="0"/>
        <c:axPos val="b"/>
        <c:majorTickMark val="out"/>
        <c:minorTickMark val="none"/>
        <c:tickLblPos val="nextTo"/>
        <c:crossAx val="77041024"/>
        <c:crosses val="autoZero"/>
        <c:auto val="1"/>
        <c:lblAlgn val="ctr"/>
        <c:lblOffset val="100"/>
        <c:noMultiLvlLbl val="0"/>
      </c:catAx>
      <c:valAx>
        <c:axId val="77041024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365022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400" b="1" i="0" baseline="0">
                <a:effectLst/>
                <a:latin typeface="+mn-lt"/>
              </a:rPr>
              <a:t>Gràfic 7: Correlació entre els resultats en el</a:t>
            </a:r>
          </a:p>
          <a:p>
            <a:pPr>
              <a:defRPr/>
            </a:pPr>
            <a:r>
              <a:rPr lang="es-ES" sz="1400" b="1" i="0" baseline="0">
                <a:effectLst/>
                <a:latin typeface="+mn-lt"/>
              </a:rPr>
              <a:t>camp humanístic i el científic a 3r d'ESO</a:t>
            </a:r>
            <a:endParaRPr lang="es-ES" sz="1400">
              <a:effectLst/>
              <a:latin typeface="+mn-lt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9653205128205132E-2"/>
          <c:y val="0.17247354497354497"/>
          <c:w val="0.63741452991452996"/>
          <c:h val="0.69210978835978831"/>
        </c:manualLayout>
      </c:layout>
      <c:scatterChart>
        <c:scatterStyle val="lineMarker"/>
        <c:varyColors val="0"/>
        <c:ser>
          <c:idx val="0"/>
          <c:order val="0"/>
          <c:tx>
            <c:v>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AE37"/>
              </a:solidFill>
              <a:ln>
                <a:solidFill>
                  <a:srgbClr val="FFAE37"/>
                </a:solidFill>
              </a:ln>
            </c:spPr>
          </c:marker>
          <c:trendline>
            <c:spPr>
              <a:ln w="28575">
                <a:solidFill>
                  <a:srgbClr val="EE8E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8334081196581196"/>
                  <c:y val="4.1171164021164018E-2"/>
                </c:manualLayout>
              </c:layout>
              <c:numFmt formatCode="#,##0.00" sourceLinked="0"/>
              <c:txPr>
                <a:bodyPr/>
                <a:lstStyle/>
                <a:p>
                  <a:pPr>
                    <a:defRPr b="1">
                      <a:solidFill>
                        <a:srgbClr val="EE8E00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('14 anys'!$L$52,'14 anys'!$L$53,'14 anys'!$L$57,'14 anys'!$L$60,'14 anys'!$L$61,'14 anys'!$L$62,'14 anys'!$L$65,'14 anys'!$L$66,'14 anys'!$L$67,'14 anys'!$L$72,'14 anys'!$L$76)</c:f>
              <c:numCache>
                <c:formatCode>0</c:formatCode>
                <c:ptCount val="11"/>
                <c:pt idx="0">
                  <c:v>6.4166666666666661</c:v>
                </c:pt>
                <c:pt idx="1">
                  <c:v>9.1666666666666679</c:v>
                </c:pt>
                <c:pt idx="2">
                  <c:v>5.75</c:v>
                </c:pt>
                <c:pt idx="3">
                  <c:v>9.5</c:v>
                </c:pt>
                <c:pt idx="4">
                  <c:v>9.4166666666666679</c:v>
                </c:pt>
                <c:pt idx="5">
                  <c:v>7.8333333333333339</c:v>
                </c:pt>
                <c:pt idx="6">
                  <c:v>4.333333333333333</c:v>
                </c:pt>
                <c:pt idx="7">
                  <c:v>6.75</c:v>
                </c:pt>
                <c:pt idx="8">
                  <c:v>9</c:v>
                </c:pt>
                <c:pt idx="9">
                  <c:v>7.5833333333333339</c:v>
                </c:pt>
                <c:pt idx="10">
                  <c:v>9.25</c:v>
                </c:pt>
              </c:numCache>
            </c:numRef>
          </c:xVal>
          <c:yVal>
            <c:numRef>
              <c:f>('14 anys'!$U$52,'14 anys'!$U$53,'14 anys'!$U$57,'14 anys'!$U$60,'14 anys'!$U$61,'14 anys'!$U$62,'14 anys'!$U$65,'14 anys'!$U$66,'14 anys'!$U$67,'14 anys'!$U$72,'14 anys'!$U$76)</c:f>
              <c:numCache>
                <c:formatCode>0</c:formatCode>
                <c:ptCount val="11"/>
                <c:pt idx="0">
                  <c:v>8.5</c:v>
                </c:pt>
                <c:pt idx="1">
                  <c:v>8.75</c:v>
                </c:pt>
                <c:pt idx="2">
                  <c:v>5.5</c:v>
                </c:pt>
                <c:pt idx="3">
                  <c:v>8.25</c:v>
                </c:pt>
                <c:pt idx="4">
                  <c:v>9.25</c:v>
                </c:pt>
                <c:pt idx="5">
                  <c:v>7.25</c:v>
                </c:pt>
                <c:pt idx="6">
                  <c:v>4.5</c:v>
                </c:pt>
                <c:pt idx="7">
                  <c:v>6.5</c:v>
                </c:pt>
                <c:pt idx="8">
                  <c:v>8.25</c:v>
                </c:pt>
                <c:pt idx="9">
                  <c:v>8</c:v>
                </c:pt>
                <c:pt idx="10">
                  <c:v>8.5</c:v>
                </c:pt>
              </c:numCache>
            </c:numRef>
          </c:yVal>
          <c:smooth val="0"/>
        </c:ser>
        <c:ser>
          <c:idx val="1"/>
          <c:order val="1"/>
          <c:tx>
            <c:v>No-músics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</a:ln>
            </c:spPr>
          </c:marker>
          <c:trendline>
            <c:spPr>
              <a:ln w="28575">
                <a:solidFill>
                  <a:srgbClr val="0033CC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9498568376068374"/>
                  <c:y val="0.42939444444444447"/>
                </c:manualLayout>
              </c:layout>
              <c:numFmt formatCode="#,##0.00" sourceLinked="0"/>
              <c:spPr>
                <a:ln>
                  <a:noFill/>
                </a:ln>
              </c:spPr>
              <c:txPr>
                <a:bodyPr/>
                <a:lstStyle/>
                <a:p>
                  <a:pPr>
                    <a:defRPr>
                      <a:solidFill>
                        <a:srgbClr val="0033CC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('14 anys'!$L$2:$L$51,'14 anys'!$L$54,'14 anys'!$L$55,'14 anys'!$L$56,'14 anys'!$L$58,'14 anys'!$L$59,'14 anys'!$L$63,'14 anys'!$L$64,'14 anys'!$L$67,'14 anys'!$L$68,'14 anys'!$L$69,'14 anys'!$L$70,'14 anys'!$L$72,'14 anys'!$L$73,'14 anys'!$L$74,'14 anys'!$L$67,'14 anys'!$L$72,'14 anys'!$L$71,'14 anys'!$L$75,'14 anys'!$L$77:$L$107)</c:f>
              <c:numCache>
                <c:formatCode>0</c:formatCode>
                <c:ptCount val="99"/>
                <c:pt idx="0">
                  <c:v>7.875</c:v>
                </c:pt>
                <c:pt idx="1">
                  <c:v>4.625</c:v>
                </c:pt>
                <c:pt idx="2">
                  <c:v>7.125</c:v>
                </c:pt>
                <c:pt idx="3">
                  <c:v>6.75</c:v>
                </c:pt>
                <c:pt idx="4">
                  <c:v>7.75</c:v>
                </c:pt>
                <c:pt idx="5">
                  <c:v>8.375</c:v>
                </c:pt>
                <c:pt idx="6">
                  <c:v>4.5</c:v>
                </c:pt>
                <c:pt idx="7">
                  <c:v>4.333333333333333</c:v>
                </c:pt>
                <c:pt idx="8">
                  <c:v>4.083333333333333</c:v>
                </c:pt>
                <c:pt idx="9">
                  <c:v>7.25</c:v>
                </c:pt>
                <c:pt idx="10">
                  <c:v>6.625</c:v>
                </c:pt>
                <c:pt idx="11">
                  <c:v>8.25</c:v>
                </c:pt>
                <c:pt idx="12">
                  <c:v>8</c:v>
                </c:pt>
                <c:pt idx="13">
                  <c:v>9.125</c:v>
                </c:pt>
                <c:pt idx="14">
                  <c:v>7.625</c:v>
                </c:pt>
                <c:pt idx="15">
                  <c:v>7.75</c:v>
                </c:pt>
                <c:pt idx="16">
                  <c:v>6.625</c:v>
                </c:pt>
                <c:pt idx="17">
                  <c:v>9</c:v>
                </c:pt>
                <c:pt idx="18">
                  <c:v>3.833333333333333</c:v>
                </c:pt>
                <c:pt idx="19">
                  <c:v>5.9166666666666661</c:v>
                </c:pt>
                <c:pt idx="20">
                  <c:v>6.375</c:v>
                </c:pt>
                <c:pt idx="21">
                  <c:v>5.625</c:v>
                </c:pt>
                <c:pt idx="22">
                  <c:v>4.25</c:v>
                </c:pt>
                <c:pt idx="23">
                  <c:v>6</c:v>
                </c:pt>
                <c:pt idx="24">
                  <c:v>9</c:v>
                </c:pt>
                <c:pt idx="25">
                  <c:v>4.916666666666667</c:v>
                </c:pt>
                <c:pt idx="26">
                  <c:v>7.5833333333333339</c:v>
                </c:pt>
                <c:pt idx="27">
                  <c:v>4.583333333333333</c:v>
                </c:pt>
                <c:pt idx="28">
                  <c:v>3.75</c:v>
                </c:pt>
                <c:pt idx="29">
                  <c:v>4.416666666666667</c:v>
                </c:pt>
                <c:pt idx="30">
                  <c:v>4.25</c:v>
                </c:pt>
                <c:pt idx="31">
                  <c:v>3.5</c:v>
                </c:pt>
                <c:pt idx="32">
                  <c:v>8.375</c:v>
                </c:pt>
                <c:pt idx="33">
                  <c:v>4.75</c:v>
                </c:pt>
                <c:pt idx="34">
                  <c:v>7.5</c:v>
                </c:pt>
                <c:pt idx="35">
                  <c:v>7</c:v>
                </c:pt>
                <c:pt idx="36">
                  <c:v>6.125</c:v>
                </c:pt>
                <c:pt idx="37">
                  <c:v>8</c:v>
                </c:pt>
                <c:pt idx="38">
                  <c:v>5.5</c:v>
                </c:pt>
                <c:pt idx="39">
                  <c:v>5.5</c:v>
                </c:pt>
                <c:pt idx="40">
                  <c:v>5.375</c:v>
                </c:pt>
                <c:pt idx="41">
                  <c:v>6.6666666666666661</c:v>
                </c:pt>
                <c:pt idx="42">
                  <c:v>8.25</c:v>
                </c:pt>
                <c:pt idx="43">
                  <c:v>7.25</c:v>
                </c:pt>
                <c:pt idx="44">
                  <c:v>8.125</c:v>
                </c:pt>
                <c:pt idx="45">
                  <c:v>6.6666666666666661</c:v>
                </c:pt>
                <c:pt idx="46">
                  <c:v>5.875</c:v>
                </c:pt>
                <c:pt idx="47">
                  <c:v>4.6666666666666661</c:v>
                </c:pt>
                <c:pt idx="48">
                  <c:v>7.5</c:v>
                </c:pt>
                <c:pt idx="49">
                  <c:v>5.625</c:v>
                </c:pt>
                <c:pt idx="50">
                  <c:v>7.0833333333333339</c:v>
                </c:pt>
                <c:pt idx="51">
                  <c:v>3.75</c:v>
                </c:pt>
                <c:pt idx="52">
                  <c:v>6.4166666666666661</c:v>
                </c:pt>
                <c:pt idx="53">
                  <c:v>8.5</c:v>
                </c:pt>
                <c:pt idx="54">
                  <c:v>7</c:v>
                </c:pt>
                <c:pt idx="55">
                  <c:v>8.875</c:v>
                </c:pt>
                <c:pt idx="56">
                  <c:v>4.25</c:v>
                </c:pt>
                <c:pt idx="57">
                  <c:v>9</c:v>
                </c:pt>
                <c:pt idx="58">
                  <c:v>2.75</c:v>
                </c:pt>
                <c:pt idx="59">
                  <c:v>7.9166666666666661</c:v>
                </c:pt>
                <c:pt idx="60">
                  <c:v>7.5</c:v>
                </c:pt>
                <c:pt idx="61">
                  <c:v>7.5833333333333339</c:v>
                </c:pt>
                <c:pt idx="62">
                  <c:v>8.1666666666666661</c:v>
                </c:pt>
                <c:pt idx="63">
                  <c:v>6.5</c:v>
                </c:pt>
                <c:pt idx="64">
                  <c:v>9</c:v>
                </c:pt>
                <c:pt idx="65">
                  <c:v>7.5833333333333339</c:v>
                </c:pt>
                <c:pt idx="66">
                  <c:v>7.625</c:v>
                </c:pt>
                <c:pt idx="67">
                  <c:v>4.75</c:v>
                </c:pt>
                <c:pt idx="68">
                  <c:v>7.625</c:v>
                </c:pt>
                <c:pt idx="69">
                  <c:v>5.4166666666666661</c:v>
                </c:pt>
                <c:pt idx="70">
                  <c:v>5.125</c:v>
                </c:pt>
                <c:pt idx="71">
                  <c:v>3.333333333333333</c:v>
                </c:pt>
                <c:pt idx="72">
                  <c:v>9.375</c:v>
                </c:pt>
                <c:pt idx="73">
                  <c:v>7.5</c:v>
                </c:pt>
                <c:pt idx="74">
                  <c:v>6.875</c:v>
                </c:pt>
                <c:pt idx="75">
                  <c:v>5.75</c:v>
                </c:pt>
                <c:pt idx="76">
                  <c:v>2.916666666666667</c:v>
                </c:pt>
                <c:pt idx="77">
                  <c:v>5.9166666666666661</c:v>
                </c:pt>
                <c:pt idx="78">
                  <c:v>7.125</c:v>
                </c:pt>
                <c:pt idx="79">
                  <c:v>9</c:v>
                </c:pt>
                <c:pt idx="80">
                  <c:v>5.75</c:v>
                </c:pt>
                <c:pt idx="81">
                  <c:v>9.375</c:v>
                </c:pt>
                <c:pt idx="82">
                  <c:v>9.375</c:v>
                </c:pt>
                <c:pt idx="83">
                  <c:v>8.5</c:v>
                </c:pt>
                <c:pt idx="84">
                  <c:v>4</c:v>
                </c:pt>
                <c:pt idx="85">
                  <c:v>2.25</c:v>
                </c:pt>
                <c:pt idx="86">
                  <c:v>3.875</c:v>
                </c:pt>
                <c:pt idx="87">
                  <c:v>8.25</c:v>
                </c:pt>
                <c:pt idx="88">
                  <c:v>3.666666666666667</c:v>
                </c:pt>
                <c:pt idx="89">
                  <c:v>5</c:v>
                </c:pt>
                <c:pt idx="90">
                  <c:v>4.375</c:v>
                </c:pt>
                <c:pt idx="91">
                  <c:v>8.25</c:v>
                </c:pt>
                <c:pt idx="92">
                  <c:v>3.125</c:v>
                </c:pt>
                <c:pt idx="93">
                  <c:v>5.5</c:v>
                </c:pt>
                <c:pt idx="94">
                  <c:v>4.8333333333333339</c:v>
                </c:pt>
                <c:pt idx="95">
                  <c:v>6.0833333333333339</c:v>
                </c:pt>
                <c:pt idx="96">
                  <c:v>4.9166666666666661</c:v>
                </c:pt>
                <c:pt idx="97">
                  <c:v>5.25</c:v>
                </c:pt>
                <c:pt idx="98">
                  <c:v>5.4166666666666661</c:v>
                </c:pt>
              </c:numCache>
            </c:numRef>
          </c:xVal>
          <c:yVal>
            <c:numRef>
              <c:f>('14 anys'!$U$2:$U$51,'14 anys'!$U$54,'14 anys'!$U$55,'14 anys'!$U$56,'14 anys'!$U$58,'14 anys'!$U$59,'14 anys'!$U$63,'14 anys'!$U$64,'14 anys'!$U$68,'14 anys'!$U$69,'14 anys'!$U$70,'14 anys'!$U$71,'14 anys'!$U$73,'14 anys'!$U$74,'14 anys'!$U$75,'14 anys'!$U$77:$U$107)</c:f>
              <c:numCache>
                <c:formatCode>0</c:formatCode>
                <c:ptCount val="95"/>
                <c:pt idx="0">
                  <c:v>7.75</c:v>
                </c:pt>
                <c:pt idx="1">
                  <c:v>3.75</c:v>
                </c:pt>
                <c:pt idx="2">
                  <c:v>5.75</c:v>
                </c:pt>
                <c:pt idx="3">
                  <c:v>6.5</c:v>
                </c:pt>
                <c:pt idx="4">
                  <c:v>7.25</c:v>
                </c:pt>
                <c:pt idx="5">
                  <c:v>7.25</c:v>
                </c:pt>
                <c:pt idx="6">
                  <c:v>4.5</c:v>
                </c:pt>
                <c:pt idx="7">
                  <c:v>5.5</c:v>
                </c:pt>
                <c:pt idx="8">
                  <c:v>3.416666666666667</c:v>
                </c:pt>
                <c:pt idx="9">
                  <c:v>6.75</c:v>
                </c:pt>
                <c:pt idx="10">
                  <c:v>6.25</c:v>
                </c:pt>
                <c:pt idx="11">
                  <c:v>8.5</c:v>
                </c:pt>
                <c:pt idx="12">
                  <c:v>9.1666666666666679</c:v>
                </c:pt>
                <c:pt idx="13">
                  <c:v>9.5</c:v>
                </c:pt>
                <c:pt idx="14">
                  <c:v>7</c:v>
                </c:pt>
                <c:pt idx="15">
                  <c:v>7.8333333333333339</c:v>
                </c:pt>
                <c:pt idx="16">
                  <c:v>6</c:v>
                </c:pt>
                <c:pt idx="17">
                  <c:v>9</c:v>
                </c:pt>
                <c:pt idx="18">
                  <c:v>3.625</c:v>
                </c:pt>
                <c:pt idx="19">
                  <c:v>5.5</c:v>
                </c:pt>
                <c:pt idx="20">
                  <c:v>6.75</c:v>
                </c:pt>
                <c:pt idx="21">
                  <c:v>3.75</c:v>
                </c:pt>
                <c:pt idx="22">
                  <c:v>3.5</c:v>
                </c:pt>
                <c:pt idx="23">
                  <c:v>6</c:v>
                </c:pt>
                <c:pt idx="24">
                  <c:v>8.5</c:v>
                </c:pt>
                <c:pt idx="25">
                  <c:v>2.833333333333333</c:v>
                </c:pt>
                <c:pt idx="26">
                  <c:v>7.5</c:v>
                </c:pt>
                <c:pt idx="27">
                  <c:v>5.3333333333333339</c:v>
                </c:pt>
                <c:pt idx="28">
                  <c:v>1.25</c:v>
                </c:pt>
                <c:pt idx="29">
                  <c:v>3.5</c:v>
                </c:pt>
                <c:pt idx="30">
                  <c:v>4.1666666666666661</c:v>
                </c:pt>
                <c:pt idx="31">
                  <c:v>2.6666666666666665</c:v>
                </c:pt>
                <c:pt idx="32">
                  <c:v>8.25</c:v>
                </c:pt>
                <c:pt idx="33">
                  <c:v>2.5</c:v>
                </c:pt>
                <c:pt idx="34">
                  <c:v>6</c:v>
                </c:pt>
                <c:pt idx="35">
                  <c:v>6.5</c:v>
                </c:pt>
                <c:pt idx="36">
                  <c:v>8.1666666666666679</c:v>
                </c:pt>
                <c:pt idx="37">
                  <c:v>7.5</c:v>
                </c:pt>
                <c:pt idx="38">
                  <c:v>3.8333333333333335</c:v>
                </c:pt>
                <c:pt idx="39">
                  <c:v>4</c:v>
                </c:pt>
                <c:pt idx="40">
                  <c:v>5.5</c:v>
                </c:pt>
                <c:pt idx="41">
                  <c:v>7.3333333333333339</c:v>
                </c:pt>
                <c:pt idx="42">
                  <c:v>6.8333333333333339</c:v>
                </c:pt>
                <c:pt idx="43">
                  <c:v>6.8333333333333339</c:v>
                </c:pt>
                <c:pt idx="44">
                  <c:v>6.3333333333333339</c:v>
                </c:pt>
                <c:pt idx="45">
                  <c:v>4.6666666666666661</c:v>
                </c:pt>
                <c:pt idx="46">
                  <c:v>6.25</c:v>
                </c:pt>
                <c:pt idx="47">
                  <c:v>3.5833333333333335</c:v>
                </c:pt>
                <c:pt idx="48">
                  <c:v>7</c:v>
                </c:pt>
                <c:pt idx="49">
                  <c:v>4.1666666666666661</c:v>
                </c:pt>
                <c:pt idx="50">
                  <c:v>5.5</c:v>
                </c:pt>
                <c:pt idx="51">
                  <c:v>2.75</c:v>
                </c:pt>
                <c:pt idx="52">
                  <c:v>5.8333333333333339</c:v>
                </c:pt>
                <c:pt idx="53">
                  <c:v>8.5</c:v>
                </c:pt>
                <c:pt idx="54">
                  <c:v>6</c:v>
                </c:pt>
                <c:pt idx="55">
                  <c:v>7.333333333333333</c:v>
                </c:pt>
                <c:pt idx="56">
                  <c:v>4</c:v>
                </c:pt>
                <c:pt idx="57">
                  <c:v>1.75</c:v>
                </c:pt>
                <c:pt idx="58">
                  <c:v>6.5</c:v>
                </c:pt>
                <c:pt idx="59">
                  <c:v>7.75</c:v>
                </c:pt>
                <c:pt idx="60">
                  <c:v>6.5</c:v>
                </c:pt>
                <c:pt idx="61">
                  <c:v>7</c:v>
                </c:pt>
                <c:pt idx="62">
                  <c:v>4.75</c:v>
                </c:pt>
                <c:pt idx="63">
                  <c:v>2.75</c:v>
                </c:pt>
                <c:pt idx="64">
                  <c:v>7.9166666666666661</c:v>
                </c:pt>
                <c:pt idx="65">
                  <c:v>4.3333333333333339</c:v>
                </c:pt>
                <c:pt idx="66">
                  <c:v>3.75</c:v>
                </c:pt>
                <c:pt idx="67">
                  <c:v>2.833333333333333</c:v>
                </c:pt>
                <c:pt idx="68">
                  <c:v>8.5</c:v>
                </c:pt>
                <c:pt idx="69">
                  <c:v>6</c:v>
                </c:pt>
                <c:pt idx="70">
                  <c:v>5.5</c:v>
                </c:pt>
                <c:pt idx="71">
                  <c:v>4.5</c:v>
                </c:pt>
                <c:pt idx="72">
                  <c:v>2</c:v>
                </c:pt>
                <c:pt idx="73">
                  <c:v>6.3333333333333339</c:v>
                </c:pt>
                <c:pt idx="74">
                  <c:v>6.75</c:v>
                </c:pt>
                <c:pt idx="75">
                  <c:v>8.25</c:v>
                </c:pt>
                <c:pt idx="76">
                  <c:v>5.25</c:v>
                </c:pt>
                <c:pt idx="77">
                  <c:v>9.25</c:v>
                </c:pt>
                <c:pt idx="78">
                  <c:v>8.5</c:v>
                </c:pt>
                <c:pt idx="79">
                  <c:v>7</c:v>
                </c:pt>
                <c:pt idx="80">
                  <c:v>3</c:v>
                </c:pt>
                <c:pt idx="81">
                  <c:v>2.5</c:v>
                </c:pt>
                <c:pt idx="82">
                  <c:v>3.25</c:v>
                </c:pt>
                <c:pt idx="83">
                  <c:v>7.1666666666666661</c:v>
                </c:pt>
                <c:pt idx="84">
                  <c:v>3.583333333333333</c:v>
                </c:pt>
                <c:pt idx="85">
                  <c:v>3.25</c:v>
                </c:pt>
                <c:pt idx="86">
                  <c:v>2.75</c:v>
                </c:pt>
                <c:pt idx="87">
                  <c:v>7.75</c:v>
                </c:pt>
                <c:pt idx="88">
                  <c:v>2.25</c:v>
                </c:pt>
                <c:pt idx="89">
                  <c:v>3</c:v>
                </c:pt>
                <c:pt idx="90">
                  <c:v>2.75</c:v>
                </c:pt>
                <c:pt idx="91">
                  <c:v>5.5</c:v>
                </c:pt>
                <c:pt idx="92">
                  <c:v>3</c:v>
                </c:pt>
                <c:pt idx="93">
                  <c:v>2.75</c:v>
                </c:pt>
                <c:pt idx="94">
                  <c:v>5.25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724352"/>
        <c:axId val="126724928"/>
      </c:scatterChart>
      <c:valAx>
        <c:axId val="126724352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Qualificació</a:t>
                </a:r>
                <a:r>
                  <a:rPr lang="es-ES" baseline="0"/>
                  <a:t> mitjana en el c</a:t>
                </a:r>
                <a:r>
                  <a:rPr lang="es-ES"/>
                  <a:t>amp</a:t>
                </a:r>
                <a:r>
                  <a:rPr lang="es-ES" baseline="0"/>
                  <a:t> humanístic</a:t>
                </a:r>
                <a:endParaRPr lang="es-ES"/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a-ES"/>
          </a:p>
        </c:txPr>
        <c:crossAx val="126724928"/>
        <c:crosses val="autoZero"/>
        <c:crossBetween val="midCat"/>
        <c:majorUnit val="1"/>
      </c:valAx>
      <c:valAx>
        <c:axId val="126724928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 mitjana en el camp científic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26724352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71637927350427355"/>
          <c:y val="0.40735105820105821"/>
          <c:w val="0.28362072649572651"/>
          <c:h val="0.2430190476190476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400" b="1" i="0" baseline="0">
                <a:effectLst/>
                <a:latin typeface="+mn-lt"/>
              </a:rPr>
              <a:t>Gràfic 8: Correlació entre els resultats en el</a:t>
            </a:r>
          </a:p>
          <a:p>
            <a:pPr>
              <a:defRPr/>
            </a:pPr>
            <a:r>
              <a:rPr lang="es-ES" sz="1400" b="1" i="0" baseline="0">
                <a:effectLst/>
                <a:latin typeface="+mn-lt"/>
              </a:rPr>
              <a:t>camp humanístic i el científic a 4t d'ESO</a:t>
            </a:r>
            <a:endParaRPr lang="es-ES" sz="1400">
              <a:effectLst/>
              <a:latin typeface="+mn-lt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3201986140955878E-2"/>
          <c:y val="0.17710317460317457"/>
          <c:w val="0.62113247863247867"/>
          <c:h val="0.69210978835978831"/>
        </c:manualLayout>
      </c:layout>
      <c:scatterChart>
        <c:scatterStyle val="lineMarker"/>
        <c:varyColors val="0"/>
        <c:ser>
          <c:idx val="0"/>
          <c:order val="0"/>
          <c:tx>
            <c:v>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AE37"/>
              </a:solidFill>
              <a:ln>
                <a:solidFill>
                  <a:srgbClr val="FFAE37"/>
                </a:solidFill>
              </a:ln>
            </c:spPr>
          </c:marker>
          <c:trendline>
            <c:spPr>
              <a:ln w="28575">
                <a:solidFill>
                  <a:srgbClr val="EE8E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32360299145299143"/>
                  <c:y val="2.0210846560846561E-2"/>
                </c:manualLayout>
              </c:layout>
              <c:numFmt formatCode="#,##0.00" sourceLinked="0"/>
              <c:txPr>
                <a:bodyPr/>
                <a:lstStyle/>
                <a:p>
                  <a:pPr>
                    <a:defRPr b="1">
                      <a:solidFill>
                        <a:srgbClr val="EE8E00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('15 anys'!$K$51,'15 anys'!$K$59,'15 anys'!$K$60,'15 anys'!$K$61,'15 anys'!$K$68,'15 anys'!$K$69,'15 anys'!$K$70,'15 anys'!$K$72,'15 anys'!$K$73)</c:f>
              <c:numCache>
                <c:formatCode>0</c:formatCode>
                <c:ptCount val="9"/>
                <c:pt idx="0">
                  <c:v>7</c:v>
                </c:pt>
                <c:pt idx="1">
                  <c:v>7.75</c:v>
                </c:pt>
                <c:pt idx="2">
                  <c:v>5</c:v>
                </c:pt>
                <c:pt idx="3">
                  <c:v>9</c:v>
                </c:pt>
                <c:pt idx="4">
                  <c:v>7</c:v>
                </c:pt>
                <c:pt idx="5">
                  <c:v>7.9166666666666661</c:v>
                </c:pt>
                <c:pt idx="6">
                  <c:v>8.4166666666666679</c:v>
                </c:pt>
                <c:pt idx="7">
                  <c:v>7.916666666666667</c:v>
                </c:pt>
                <c:pt idx="8">
                  <c:v>7.4166666666666661</c:v>
                </c:pt>
              </c:numCache>
            </c:numRef>
          </c:xVal>
          <c:yVal>
            <c:numRef>
              <c:f>('15 anys'!$U$51,'15 anys'!$U$59,'15 anys'!$U$60,'15 anys'!$U$61,'15 anys'!$U$68,'15 anys'!$U$69,'15 anys'!$U$70,'15 anys'!$U$72,'15 anys'!$U$73)</c:f>
              <c:numCache>
                <c:formatCode>0</c:formatCode>
                <c:ptCount val="9"/>
                <c:pt idx="0">
                  <c:v>6.5</c:v>
                </c:pt>
                <c:pt idx="1">
                  <c:v>7.5</c:v>
                </c:pt>
                <c:pt idx="2">
                  <c:v>5.5</c:v>
                </c:pt>
                <c:pt idx="3">
                  <c:v>8.75</c:v>
                </c:pt>
                <c:pt idx="4">
                  <c:v>7</c:v>
                </c:pt>
                <c:pt idx="5">
                  <c:v>6.75</c:v>
                </c:pt>
                <c:pt idx="6">
                  <c:v>7</c:v>
                </c:pt>
                <c:pt idx="7">
                  <c:v>8</c:v>
                </c:pt>
                <c:pt idx="8">
                  <c:v>8.5</c:v>
                </c:pt>
              </c:numCache>
            </c:numRef>
          </c:yVal>
          <c:smooth val="0"/>
        </c:ser>
        <c:ser>
          <c:idx val="1"/>
          <c:order val="1"/>
          <c:tx>
            <c:v>No-músics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</a:ln>
            </c:spPr>
          </c:marker>
          <c:trendline>
            <c:spPr>
              <a:ln w="28575">
                <a:solidFill>
                  <a:srgbClr val="0033CC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7280534188034189"/>
                  <c:y val="0.47917936507936509"/>
                </c:manualLayout>
              </c:layout>
              <c:numFmt formatCode="#,##0.00" sourceLinked="0"/>
              <c:spPr>
                <a:ln>
                  <a:noFill/>
                </a:ln>
              </c:spPr>
              <c:txPr>
                <a:bodyPr/>
                <a:lstStyle/>
                <a:p>
                  <a:pPr>
                    <a:defRPr>
                      <a:solidFill>
                        <a:srgbClr val="0033CC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('15 anys'!$K$2:$K$50,'15 anys'!$K$52:$K$58,'15 anys'!$K$63,'15 anys'!$K$63,'15 anys'!$K$62:$K$67,'15 anys'!$K$71,'15 anys'!$K$74:$K$106)</c:f>
              <c:numCache>
                <c:formatCode>0</c:formatCode>
                <c:ptCount val="98"/>
                <c:pt idx="0">
                  <c:v>9.25</c:v>
                </c:pt>
                <c:pt idx="1">
                  <c:v>1.75</c:v>
                </c:pt>
                <c:pt idx="2">
                  <c:v>6.4166666666666661</c:v>
                </c:pt>
                <c:pt idx="3">
                  <c:v>7.8</c:v>
                </c:pt>
                <c:pt idx="4">
                  <c:v>6.625</c:v>
                </c:pt>
                <c:pt idx="5">
                  <c:v>8.1666666666666679</c:v>
                </c:pt>
                <c:pt idx="6">
                  <c:v>6.75</c:v>
                </c:pt>
                <c:pt idx="7">
                  <c:v>4.083333333333333</c:v>
                </c:pt>
                <c:pt idx="8">
                  <c:v>8.3333333333333339</c:v>
                </c:pt>
                <c:pt idx="9">
                  <c:v>1.25</c:v>
                </c:pt>
                <c:pt idx="10">
                  <c:v>5.125</c:v>
                </c:pt>
                <c:pt idx="11">
                  <c:v>9.5</c:v>
                </c:pt>
                <c:pt idx="12">
                  <c:v>4.9166666666666661</c:v>
                </c:pt>
                <c:pt idx="13">
                  <c:v>8.125</c:v>
                </c:pt>
                <c:pt idx="14">
                  <c:v>5.8333333333333339</c:v>
                </c:pt>
                <c:pt idx="15">
                  <c:v>8.75</c:v>
                </c:pt>
                <c:pt idx="16">
                  <c:v>5.6666666666666661</c:v>
                </c:pt>
                <c:pt idx="17">
                  <c:v>8.1666666666666661</c:v>
                </c:pt>
                <c:pt idx="18">
                  <c:v>9.5833333333333321</c:v>
                </c:pt>
                <c:pt idx="19">
                  <c:v>6.9166666666666661</c:v>
                </c:pt>
                <c:pt idx="20">
                  <c:v>8.3333333333333339</c:v>
                </c:pt>
                <c:pt idx="21">
                  <c:v>6.8</c:v>
                </c:pt>
                <c:pt idx="22">
                  <c:v>8.5</c:v>
                </c:pt>
                <c:pt idx="23">
                  <c:v>7.3333333333333339</c:v>
                </c:pt>
                <c:pt idx="24">
                  <c:v>6.8333333333333339</c:v>
                </c:pt>
                <c:pt idx="25">
                  <c:v>9.8333333333333321</c:v>
                </c:pt>
                <c:pt idx="26">
                  <c:v>7.4166666666666661</c:v>
                </c:pt>
                <c:pt idx="27">
                  <c:v>8.9166666666666679</c:v>
                </c:pt>
                <c:pt idx="28">
                  <c:v>7.75</c:v>
                </c:pt>
                <c:pt idx="29">
                  <c:v>7.916666666666667</c:v>
                </c:pt>
                <c:pt idx="30">
                  <c:v>2.25</c:v>
                </c:pt>
                <c:pt idx="31">
                  <c:v>9.5</c:v>
                </c:pt>
                <c:pt idx="32">
                  <c:v>4.5</c:v>
                </c:pt>
                <c:pt idx="33">
                  <c:v>8</c:v>
                </c:pt>
                <c:pt idx="34">
                  <c:v>4</c:v>
                </c:pt>
                <c:pt idx="35">
                  <c:v>5.125</c:v>
                </c:pt>
                <c:pt idx="36">
                  <c:v>5.25</c:v>
                </c:pt>
                <c:pt idx="37">
                  <c:v>4</c:v>
                </c:pt>
                <c:pt idx="38">
                  <c:v>5</c:v>
                </c:pt>
                <c:pt idx="39">
                  <c:v>8.5</c:v>
                </c:pt>
                <c:pt idx="40">
                  <c:v>7</c:v>
                </c:pt>
                <c:pt idx="41">
                  <c:v>4.5833333333333339</c:v>
                </c:pt>
                <c:pt idx="42">
                  <c:v>1</c:v>
                </c:pt>
                <c:pt idx="43">
                  <c:v>7.5833333333333339</c:v>
                </c:pt>
                <c:pt idx="44">
                  <c:v>6.5</c:v>
                </c:pt>
                <c:pt idx="45">
                  <c:v>9</c:v>
                </c:pt>
                <c:pt idx="46">
                  <c:v>6.8333333333333339</c:v>
                </c:pt>
                <c:pt idx="47">
                  <c:v>8.1999999999999993</c:v>
                </c:pt>
                <c:pt idx="48">
                  <c:v>7.6666666666666661</c:v>
                </c:pt>
                <c:pt idx="49">
                  <c:v>8.5</c:v>
                </c:pt>
                <c:pt idx="50">
                  <c:v>9.3333333333333321</c:v>
                </c:pt>
                <c:pt idx="51">
                  <c:v>4.25</c:v>
                </c:pt>
                <c:pt idx="52">
                  <c:v>9.6666666666666679</c:v>
                </c:pt>
                <c:pt idx="53">
                  <c:v>7.25</c:v>
                </c:pt>
                <c:pt idx="54">
                  <c:v>5.4166666666666661</c:v>
                </c:pt>
                <c:pt idx="55">
                  <c:v>7.9166666666666661</c:v>
                </c:pt>
                <c:pt idx="56">
                  <c:v>7.875</c:v>
                </c:pt>
                <c:pt idx="57">
                  <c:v>7.875</c:v>
                </c:pt>
                <c:pt idx="58">
                  <c:v>5.75</c:v>
                </c:pt>
                <c:pt idx="59">
                  <c:v>7.875</c:v>
                </c:pt>
                <c:pt idx="60">
                  <c:v>8.875</c:v>
                </c:pt>
                <c:pt idx="61">
                  <c:v>7.5833333333333339</c:v>
                </c:pt>
                <c:pt idx="62">
                  <c:v>5.625</c:v>
                </c:pt>
                <c:pt idx="63">
                  <c:v>5.875</c:v>
                </c:pt>
                <c:pt idx="64">
                  <c:v>7.375</c:v>
                </c:pt>
                <c:pt idx="65">
                  <c:v>6.1666666666666661</c:v>
                </c:pt>
                <c:pt idx="66">
                  <c:v>7.5833333333333339</c:v>
                </c:pt>
                <c:pt idx="67">
                  <c:v>6.5</c:v>
                </c:pt>
                <c:pt idx="68">
                  <c:v>6.125</c:v>
                </c:pt>
                <c:pt idx="69">
                  <c:v>6.5833333333333339</c:v>
                </c:pt>
                <c:pt idx="70">
                  <c:v>1.875</c:v>
                </c:pt>
                <c:pt idx="71">
                  <c:v>7.8333333333333339</c:v>
                </c:pt>
                <c:pt idx="72">
                  <c:v>7.9166666666666661</c:v>
                </c:pt>
                <c:pt idx="73">
                  <c:v>8.625</c:v>
                </c:pt>
                <c:pt idx="74">
                  <c:v>8.1666666666666661</c:v>
                </c:pt>
                <c:pt idx="75">
                  <c:v>6.75</c:v>
                </c:pt>
                <c:pt idx="76">
                  <c:v>5.5</c:v>
                </c:pt>
                <c:pt idx="77">
                  <c:v>6.375</c:v>
                </c:pt>
                <c:pt idx="78">
                  <c:v>8.625</c:v>
                </c:pt>
                <c:pt idx="79">
                  <c:v>8.0833333333333339</c:v>
                </c:pt>
                <c:pt idx="80">
                  <c:v>7.9166666666666661</c:v>
                </c:pt>
                <c:pt idx="81">
                  <c:v>5.125</c:v>
                </c:pt>
                <c:pt idx="82">
                  <c:v>9.1</c:v>
                </c:pt>
                <c:pt idx="83">
                  <c:v>7.8333333333333339</c:v>
                </c:pt>
                <c:pt idx="84">
                  <c:v>6.125</c:v>
                </c:pt>
                <c:pt idx="85">
                  <c:v>6.25</c:v>
                </c:pt>
                <c:pt idx="86">
                  <c:v>5.1666666666666661</c:v>
                </c:pt>
                <c:pt idx="87">
                  <c:v>4.3333333333333339</c:v>
                </c:pt>
                <c:pt idx="88">
                  <c:v>5.75</c:v>
                </c:pt>
                <c:pt idx="89">
                  <c:v>6.6666666666666661</c:v>
                </c:pt>
                <c:pt idx="90">
                  <c:v>5.75</c:v>
                </c:pt>
                <c:pt idx="91">
                  <c:v>5.25</c:v>
                </c:pt>
                <c:pt idx="92">
                  <c:v>7</c:v>
                </c:pt>
                <c:pt idx="93">
                  <c:v>6</c:v>
                </c:pt>
                <c:pt idx="94">
                  <c:v>7.1666666666666661</c:v>
                </c:pt>
                <c:pt idx="95">
                  <c:v>5.5</c:v>
                </c:pt>
                <c:pt idx="96">
                  <c:v>6.5</c:v>
                </c:pt>
                <c:pt idx="97">
                  <c:v>5</c:v>
                </c:pt>
              </c:numCache>
            </c:numRef>
          </c:xVal>
          <c:yVal>
            <c:numRef>
              <c:f>('15 anys'!$U$2:$U$50,'15 anys'!$U$52:$U$58,'15 anys'!$U$62:$U$67,'15 anys'!$U$71,'15 anys'!$U$74:$U$106)</c:f>
              <c:numCache>
                <c:formatCode>0</c:formatCode>
                <c:ptCount val="96"/>
                <c:pt idx="0">
                  <c:v>8.4166666666666679</c:v>
                </c:pt>
                <c:pt idx="1">
                  <c:v>2.416666666666667</c:v>
                </c:pt>
                <c:pt idx="2">
                  <c:v>5.5</c:v>
                </c:pt>
                <c:pt idx="3">
                  <c:v>6.25</c:v>
                </c:pt>
                <c:pt idx="4">
                  <c:v>5.5</c:v>
                </c:pt>
                <c:pt idx="5">
                  <c:v>8.25</c:v>
                </c:pt>
                <c:pt idx="6">
                  <c:v>6.1666666666666661</c:v>
                </c:pt>
                <c:pt idx="7">
                  <c:v>4.25</c:v>
                </c:pt>
                <c:pt idx="8">
                  <c:v>7.75</c:v>
                </c:pt>
                <c:pt idx="9">
                  <c:v>1</c:v>
                </c:pt>
                <c:pt idx="10">
                  <c:v>4.75</c:v>
                </c:pt>
                <c:pt idx="11">
                  <c:v>8.9166666666666679</c:v>
                </c:pt>
                <c:pt idx="12">
                  <c:v>3.5</c:v>
                </c:pt>
                <c:pt idx="13">
                  <c:v>7.25</c:v>
                </c:pt>
                <c:pt idx="14">
                  <c:v>5</c:v>
                </c:pt>
                <c:pt idx="15">
                  <c:v>9</c:v>
                </c:pt>
                <c:pt idx="16">
                  <c:v>5.25</c:v>
                </c:pt>
                <c:pt idx="17">
                  <c:v>7.25</c:v>
                </c:pt>
                <c:pt idx="18">
                  <c:v>10</c:v>
                </c:pt>
                <c:pt idx="19">
                  <c:v>8</c:v>
                </c:pt>
                <c:pt idx="20">
                  <c:v>8.3333333333333321</c:v>
                </c:pt>
                <c:pt idx="21">
                  <c:v>4.5</c:v>
                </c:pt>
                <c:pt idx="22">
                  <c:v>7.3333333333333339</c:v>
                </c:pt>
                <c:pt idx="23">
                  <c:v>5.8333333333333339</c:v>
                </c:pt>
                <c:pt idx="24">
                  <c:v>6</c:v>
                </c:pt>
                <c:pt idx="25">
                  <c:v>9.1666666666666679</c:v>
                </c:pt>
                <c:pt idx="26">
                  <c:v>7.333333333333333</c:v>
                </c:pt>
                <c:pt idx="27">
                  <c:v>7.5</c:v>
                </c:pt>
                <c:pt idx="28">
                  <c:v>4</c:v>
                </c:pt>
                <c:pt idx="29">
                  <c:v>7.5</c:v>
                </c:pt>
                <c:pt idx="30">
                  <c:v>2</c:v>
                </c:pt>
                <c:pt idx="31">
                  <c:v>9.75</c:v>
                </c:pt>
                <c:pt idx="32">
                  <c:v>4.6666666666666661</c:v>
                </c:pt>
                <c:pt idx="33">
                  <c:v>7</c:v>
                </c:pt>
                <c:pt idx="34">
                  <c:v>3.166666666666667</c:v>
                </c:pt>
                <c:pt idx="35">
                  <c:v>4</c:v>
                </c:pt>
                <c:pt idx="36">
                  <c:v>2.5</c:v>
                </c:pt>
                <c:pt idx="37">
                  <c:v>2.5</c:v>
                </c:pt>
                <c:pt idx="38">
                  <c:v>3.25</c:v>
                </c:pt>
                <c:pt idx="39">
                  <c:v>6.25</c:v>
                </c:pt>
                <c:pt idx="40">
                  <c:v>6</c:v>
                </c:pt>
                <c:pt idx="41">
                  <c:v>3</c:v>
                </c:pt>
                <c:pt idx="42">
                  <c:v>1</c:v>
                </c:pt>
                <c:pt idx="43">
                  <c:v>6.1666666666666661</c:v>
                </c:pt>
                <c:pt idx="44">
                  <c:v>5.6666666666666661</c:v>
                </c:pt>
                <c:pt idx="45">
                  <c:v>7</c:v>
                </c:pt>
                <c:pt idx="46">
                  <c:v>5.5</c:v>
                </c:pt>
                <c:pt idx="47">
                  <c:v>6.5</c:v>
                </c:pt>
                <c:pt idx="48">
                  <c:v>7.5</c:v>
                </c:pt>
                <c:pt idx="49">
                  <c:v>8.3333333333333321</c:v>
                </c:pt>
                <c:pt idx="50">
                  <c:v>8.3333333333333321</c:v>
                </c:pt>
                <c:pt idx="51">
                  <c:v>2.5</c:v>
                </c:pt>
                <c:pt idx="52">
                  <c:v>9.4166666666666679</c:v>
                </c:pt>
                <c:pt idx="53">
                  <c:v>6.3333333333333339</c:v>
                </c:pt>
                <c:pt idx="54">
                  <c:v>5</c:v>
                </c:pt>
                <c:pt idx="55">
                  <c:v>8.75</c:v>
                </c:pt>
                <c:pt idx="56">
                  <c:v>4.5</c:v>
                </c:pt>
                <c:pt idx="57">
                  <c:v>5.75</c:v>
                </c:pt>
                <c:pt idx="58">
                  <c:v>8.25</c:v>
                </c:pt>
                <c:pt idx="59">
                  <c:v>7</c:v>
                </c:pt>
                <c:pt idx="60">
                  <c:v>3.75</c:v>
                </c:pt>
                <c:pt idx="61">
                  <c:v>3.25</c:v>
                </c:pt>
                <c:pt idx="62">
                  <c:v>7</c:v>
                </c:pt>
                <c:pt idx="63">
                  <c:v>5.5</c:v>
                </c:pt>
                <c:pt idx="64">
                  <c:v>7.25</c:v>
                </c:pt>
                <c:pt idx="65">
                  <c:v>4</c:v>
                </c:pt>
                <c:pt idx="66">
                  <c:v>3.5</c:v>
                </c:pt>
                <c:pt idx="67">
                  <c:v>6.75</c:v>
                </c:pt>
                <c:pt idx="68">
                  <c:v>1</c:v>
                </c:pt>
                <c:pt idx="69">
                  <c:v>7.833333333333333</c:v>
                </c:pt>
                <c:pt idx="70">
                  <c:v>6.75</c:v>
                </c:pt>
                <c:pt idx="71">
                  <c:v>7.25</c:v>
                </c:pt>
                <c:pt idx="72">
                  <c:v>7.333333333333333</c:v>
                </c:pt>
                <c:pt idx="73">
                  <c:v>5.25</c:v>
                </c:pt>
                <c:pt idx="74">
                  <c:v>4.5</c:v>
                </c:pt>
                <c:pt idx="75">
                  <c:v>4.75</c:v>
                </c:pt>
                <c:pt idx="76">
                  <c:v>8.25</c:v>
                </c:pt>
                <c:pt idx="77">
                  <c:v>7.5</c:v>
                </c:pt>
                <c:pt idx="78">
                  <c:v>7.5</c:v>
                </c:pt>
                <c:pt idx="79">
                  <c:v>5.25</c:v>
                </c:pt>
                <c:pt idx="80">
                  <c:v>8.25</c:v>
                </c:pt>
                <c:pt idx="81">
                  <c:v>7.5</c:v>
                </c:pt>
                <c:pt idx="82">
                  <c:v>4</c:v>
                </c:pt>
                <c:pt idx="83">
                  <c:v>5.25</c:v>
                </c:pt>
                <c:pt idx="84">
                  <c:v>4</c:v>
                </c:pt>
                <c:pt idx="85">
                  <c:v>2.5</c:v>
                </c:pt>
                <c:pt idx="86">
                  <c:v>3.5</c:v>
                </c:pt>
                <c:pt idx="87">
                  <c:v>6.5</c:v>
                </c:pt>
                <c:pt idx="88">
                  <c:v>5.5</c:v>
                </c:pt>
                <c:pt idx="89">
                  <c:v>3.25</c:v>
                </c:pt>
                <c:pt idx="90">
                  <c:v>6.75</c:v>
                </c:pt>
                <c:pt idx="91">
                  <c:v>6.5</c:v>
                </c:pt>
                <c:pt idx="92">
                  <c:v>7.5</c:v>
                </c:pt>
                <c:pt idx="93">
                  <c:v>4.75</c:v>
                </c:pt>
                <c:pt idx="94">
                  <c:v>6</c:v>
                </c:pt>
                <c:pt idx="95">
                  <c:v>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726080"/>
        <c:axId val="126726656"/>
      </c:scatterChart>
      <c:valAx>
        <c:axId val="126726080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Qualificació mitjana</a:t>
                </a:r>
                <a:r>
                  <a:rPr lang="es-ES" baseline="0"/>
                  <a:t> en el c</a:t>
                </a:r>
                <a:r>
                  <a:rPr lang="es-ES"/>
                  <a:t>amp humanístic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a-ES"/>
          </a:p>
        </c:txPr>
        <c:crossAx val="126726656"/>
        <c:crosses val="autoZero"/>
        <c:crossBetween val="midCat"/>
        <c:majorUnit val="1"/>
      </c:valAx>
      <c:valAx>
        <c:axId val="126726656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 mitjana en el</a:t>
                </a:r>
                <a:r>
                  <a:rPr lang="es-ES" baseline="0"/>
                  <a:t> c</a:t>
                </a:r>
                <a:r>
                  <a:rPr lang="es-ES"/>
                  <a:t>amp científic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26726080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71095192307692312"/>
          <c:y val="0.42079021164021163"/>
          <c:w val="0.28362072649572651"/>
          <c:h val="0.2430190476190476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400"/>
              <a:t>Gràfic 9: Correlació entre els resultats en el</a:t>
            </a:r>
          </a:p>
          <a:p>
            <a:pPr>
              <a:defRPr/>
            </a:pPr>
            <a:r>
              <a:rPr lang="es-ES" sz="1400"/>
              <a:t>camp humanístic i el científic</a:t>
            </a:r>
            <a:r>
              <a:rPr lang="es-ES" sz="1400" baseline="0"/>
              <a:t> </a:t>
            </a:r>
            <a:r>
              <a:rPr lang="es-ES" sz="1400"/>
              <a:t>a 1r de BTX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073397435897434"/>
          <c:y val="0.18237777777777778"/>
          <c:w val="0.5971108974358974"/>
          <c:h val="0.69580740740740743"/>
        </c:manualLayout>
      </c:layout>
      <c:scatterChart>
        <c:scatterStyle val="lineMarker"/>
        <c:varyColors val="0"/>
        <c:ser>
          <c:idx val="1"/>
          <c:order val="0"/>
          <c:tx>
            <c:v>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9933"/>
              </a:solidFill>
              <a:ln>
                <a:solidFill>
                  <a:srgbClr val="FF9933"/>
                </a:solidFill>
              </a:ln>
            </c:spPr>
          </c:marker>
          <c:trendline>
            <c:spPr>
              <a:ln w="28575" cmpd="sng">
                <a:solidFill>
                  <a:srgbClr val="EE8E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9512115384615384"/>
                  <c:y val="4.2727403898752722E-2"/>
                </c:manualLayout>
              </c:layout>
              <c:tx>
                <c:rich>
                  <a:bodyPr/>
                  <a:lstStyle/>
                  <a:p>
                    <a:pPr>
                      <a:defRPr b="1" i="0" baseline="0">
                        <a:solidFill>
                          <a:srgbClr val="FF6600"/>
                        </a:solidFill>
                      </a:defRPr>
                    </a:pPr>
                    <a:r>
                      <a:rPr lang="en-US" baseline="0">
                        <a:solidFill>
                          <a:srgbClr val="EE8E00"/>
                        </a:solidFill>
                      </a:rPr>
                      <a:t>y = 0,66x + 2,23
R² = 0,79</a:t>
                    </a:r>
                    <a:endParaRPr lang="en-US">
                      <a:solidFill>
                        <a:srgbClr val="EE8E00"/>
                      </a:solidFill>
                    </a:endParaRPr>
                  </a:p>
                </c:rich>
              </c:tx>
              <c:numFmt formatCode="#,##0.00" sourceLinked="0"/>
            </c:trendlineLbl>
          </c:trendline>
          <c:xVal>
            <c:numRef>
              <c:f>('16 anys'!$O$18,'16 anys'!$O$31,'16 anys'!$O$73,'16 anys'!$O$89)</c:f>
              <c:numCache>
                <c:formatCode>0</c:formatCode>
                <c:ptCount val="4"/>
                <c:pt idx="0">
                  <c:v>9</c:v>
                </c:pt>
                <c:pt idx="1">
                  <c:v>9.5</c:v>
                </c:pt>
                <c:pt idx="2">
                  <c:v>5.6666666666666661</c:v>
                </c:pt>
                <c:pt idx="3">
                  <c:v>8.1666666666666679</c:v>
                </c:pt>
              </c:numCache>
            </c:numRef>
          </c:xVal>
          <c:yVal>
            <c:numRef>
              <c:f>('16 anys'!$AD$18,'16 anys'!$AD$31,'16 anys'!$AD$73,'16 anys'!$AD$89)</c:f>
              <c:numCache>
                <c:formatCode>0</c:formatCode>
                <c:ptCount val="4"/>
                <c:pt idx="0">
                  <c:v>6.666666666666667</c:v>
                </c:pt>
                <c:pt idx="1">
                  <c:v>9.75</c:v>
                </c:pt>
                <c:pt idx="2">
                  <c:v>6</c:v>
                </c:pt>
                <c:pt idx="3">
                  <c:v>9</c:v>
                </c:pt>
              </c:numCache>
            </c:numRef>
          </c:yVal>
          <c:smooth val="0"/>
        </c:ser>
        <c:ser>
          <c:idx val="0"/>
          <c:order val="1"/>
          <c:tx>
            <c:v>No 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6DC0FF"/>
              </a:solidFill>
              <a:ln>
                <a:solidFill>
                  <a:srgbClr val="6DC0FF"/>
                </a:solidFill>
              </a:ln>
            </c:spPr>
          </c:marker>
          <c:trendline>
            <c:spPr>
              <a:ln w="28575">
                <a:solidFill>
                  <a:srgbClr val="0033CC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31779893162393164"/>
                  <c:y val="0.48405822072566079"/>
                </c:manualLayout>
              </c:layout>
              <c:tx>
                <c:rich>
                  <a:bodyPr/>
                  <a:lstStyle/>
                  <a:p>
                    <a:pPr>
                      <a:defRPr b="1" i="0" baseline="0">
                        <a:solidFill>
                          <a:schemeClr val="tx2">
                            <a:lumMod val="60000"/>
                            <a:lumOff val="40000"/>
                          </a:schemeClr>
                        </a:solidFill>
                      </a:defRPr>
                    </a:pPr>
                    <a:r>
                      <a:rPr lang="en-US" b="0" baseline="0">
                        <a:solidFill>
                          <a:srgbClr val="0033CC"/>
                        </a:solidFill>
                      </a:rPr>
                      <a:t>y = 0,60x + 2,53
R² = 0,54</a:t>
                    </a:r>
                    <a:endParaRPr lang="en-US" b="0">
                      <a:solidFill>
                        <a:srgbClr val="0033CC"/>
                      </a:solidFill>
                    </a:endParaRPr>
                  </a:p>
                </c:rich>
              </c:tx>
              <c:numFmt formatCode="#,##0.00" sourceLinked="0"/>
            </c:trendlineLbl>
          </c:trendline>
          <c:xVal>
            <c:numRef>
              <c:f>('16 anys'!$O$2:$O$17,'16 anys'!$O$19:$O$30,'16 anys'!$O$32:$O$72,'16 anys'!$O$74:$O$88,'16 anys'!$O$90,'16 anys'!$O$91)</c:f>
              <c:numCache>
                <c:formatCode>0</c:formatCode>
                <c:ptCount val="86"/>
                <c:pt idx="0">
                  <c:v>4.8333333333333339</c:v>
                </c:pt>
                <c:pt idx="1">
                  <c:v>2.833333333333333</c:v>
                </c:pt>
                <c:pt idx="2">
                  <c:v>9</c:v>
                </c:pt>
                <c:pt idx="3">
                  <c:v>4.3333333333333339</c:v>
                </c:pt>
                <c:pt idx="4">
                  <c:v>8</c:v>
                </c:pt>
                <c:pt idx="5">
                  <c:v>7.1666666666666661</c:v>
                </c:pt>
                <c:pt idx="6">
                  <c:v>8</c:v>
                </c:pt>
                <c:pt idx="7">
                  <c:v>2.6666666666666665</c:v>
                </c:pt>
                <c:pt idx="8">
                  <c:v>6.6666666666666661</c:v>
                </c:pt>
                <c:pt idx="9">
                  <c:v>5.6666666666666661</c:v>
                </c:pt>
                <c:pt idx="10">
                  <c:v>5.6666666666666661</c:v>
                </c:pt>
                <c:pt idx="11">
                  <c:v>8</c:v>
                </c:pt>
                <c:pt idx="12">
                  <c:v>5.3333333333333339</c:v>
                </c:pt>
                <c:pt idx="13">
                  <c:v>6.1666666666666661</c:v>
                </c:pt>
                <c:pt idx="14">
                  <c:v>8.6666666666666679</c:v>
                </c:pt>
                <c:pt idx="15">
                  <c:v>8</c:v>
                </c:pt>
                <c:pt idx="16">
                  <c:v>8.1666666666666679</c:v>
                </c:pt>
                <c:pt idx="17">
                  <c:v>6.3333333333333339</c:v>
                </c:pt>
                <c:pt idx="18">
                  <c:v>5.5</c:v>
                </c:pt>
                <c:pt idx="19">
                  <c:v>8.5</c:v>
                </c:pt>
                <c:pt idx="20">
                  <c:v>7</c:v>
                </c:pt>
                <c:pt idx="21">
                  <c:v>8</c:v>
                </c:pt>
                <c:pt idx="22">
                  <c:v>6</c:v>
                </c:pt>
                <c:pt idx="23">
                  <c:v>6.6666666666666661</c:v>
                </c:pt>
                <c:pt idx="24">
                  <c:v>6.6666666666666661</c:v>
                </c:pt>
                <c:pt idx="25">
                  <c:v>6.8333333333333339</c:v>
                </c:pt>
                <c:pt idx="26">
                  <c:v>8.6666666666666679</c:v>
                </c:pt>
                <c:pt idx="27">
                  <c:v>6.3333333333333339</c:v>
                </c:pt>
                <c:pt idx="28">
                  <c:v>6</c:v>
                </c:pt>
                <c:pt idx="29">
                  <c:v>5</c:v>
                </c:pt>
                <c:pt idx="30">
                  <c:v>3.166666666666667</c:v>
                </c:pt>
                <c:pt idx="31">
                  <c:v>5</c:v>
                </c:pt>
                <c:pt idx="32">
                  <c:v>5.6666666666666661</c:v>
                </c:pt>
                <c:pt idx="33">
                  <c:v>4.8333333333333339</c:v>
                </c:pt>
                <c:pt idx="34">
                  <c:v>5.5</c:v>
                </c:pt>
                <c:pt idx="35">
                  <c:v>4.25</c:v>
                </c:pt>
                <c:pt idx="36">
                  <c:v>8</c:v>
                </c:pt>
                <c:pt idx="38">
                  <c:v>5.25</c:v>
                </c:pt>
                <c:pt idx="39">
                  <c:v>6.0833333333333339</c:v>
                </c:pt>
                <c:pt idx="40">
                  <c:v>7.9166666666666661</c:v>
                </c:pt>
                <c:pt idx="41">
                  <c:v>5.8333333333333339</c:v>
                </c:pt>
                <c:pt idx="42">
                  <c:v>5.833333333333333</c:v>
                </c:pt>
                <c:pt idx="43">
                  <c:v>8</c:v>
                </c:pt>
                <c:pt idx="44">
                  <c:v>4.1666666666666661</c:v>
                </c:pt>
                <c:pt idx="45">
                  <c:v>3.6666666666666665</c:v>
                </c:pt>
                <c:pt idx="46">
                  <c:v>5.1666666666666661</c:v>
                </c:pt>
                <c:pt idx="47">
                  <c:v>5.5</c:v>
                </c:pt>
                <c:pt idx="48">
                  <c:v>8.0833333333333339</c:v>
                </c:pt>
                <c:pt idx="49">
                  <c:v>4.6666666666666661</c:v>
                </c:pt>
                <c:pt idx="50">
                  <c:v>5.8333333333333339</c:v>
                </c:pt>
                <c:pt idx="51">
                  <c:v>3.9166666666666665</c:v>
                </c:pt>
                <c:pt idx="52">
                  <c:v>5.5</c:v>
                </c:pt>
                <c:pt idx="53">
                  <c:v>7.1666666666666661</c:v>
                </c:pt>
                <c:pt idx="54">
                  <c:v>4.5</c:v>
                </c:pt>
                <c:pt idx="55">
                  <c:v>8.875</c:v>
                </c:pt>
                <c:pt idx="56">
                  <c:v>6.1666666666666661</c:v>
                </c:pt>
                <c:pt idx="57">
                  <c:v>7.4166666666666661</c:v>
                </c:pt>
                <c:pt idx="58">
                  <c:v>5.6666666666666661</c:v>
                </c:pt>
                <c:pt idx="59">
                  <c:v>6.35</c:v>
                </c:pt>
                <c:pt idx="60">
                  <c:v>6.1666666666666661</c:v>
                </c:pt>
                <c:pt idx="61">
                  <c:v>4.4166666666666661</c:v>
                </c:pt>
                <c:pt idx="62">
                  <c:v>5.0833333333333339</c:v>
                </c:pt>
                <c:pt idx="63">
                  <c:v>3.25</c:v>
                </c:pt>
                <c:pt idx="64">
                  <c:v>3.166666666666667</c:v>
                </c:pt>
                <c:pt idx="65">
                  <c:v>6.4333333333333336</c:v>
                </c:pt>
                <c:pt idx="66">
                  <c:v>3.666666666666667</c:v>
                </c:pt>
                <c:pt idx="67">
                  <c:v>7.5</c:v>
                </c:pt>
                <c:pt idx="68">
                  <c:v>3.1666666666666665</c:v>
                </c:pt>
                <c:pt idx="69">
                  <c:v>4.5</c:v>
                </c:pt>
                <c:pt idx="70">
                  <c:v>7.9</c:v>
                </c:pt>
                <c:pt idx="71">
                  <c:v>4.4166666666666661</c:v>
                </c:pt>
                <c:pt idx="72">
                  <c:v>5.25</c:v>
                </c:pt>
                <c:pt idx="73">
                  <c:v>3.875</c:v>
                </c:pt>
                <c:pt idx="74">
                  <c:v>7.5</c:v>
                </c:pt>
                <c:pt idx="75">
                  <c:v>3.25</c:v>
                </c:pt>
                <c:pt idx="76">
                  <c:v>3.6666666666666665</c:v>
                </c:pt>
                <c:pt idx="77">
                  <c:v>5</c:v>
                </c:pt>
                <c:pt idx="78">
                  <c:v>7.15</c:v>
                </c:pt>
                <c:pt idx="79">
                  <c:v>7.625</c:v>
                </c:pt>
                <c:pt idx="80">
                  <c:v>7</c:v>
                </c:pt>
                <c:pt idx="81">
                  <c:v>4</c:v>
                </c:pt>
                <c:pt idx="82">
                  <c:v>6.1666666666666661</c:v>
                </c:pt>
                <c:pt idx="84">
                  <c:v>5.7083333333333339</c:v>
                </c:pt>
                <c:pt idx="85">
                  <c:v>7</c:v>
                </c:pt>
              </c:numCache>
            </c:numRef>
          </c:xVal>
          <c:yVal>
            <c:numRef>
              <c:f>('16 anys'!$AD$2:$AD$17,'16 anys'!$AD$19:$AD$30,'16 anys'!$AD$32:$AD$72,'16 anys'!$AD$74:$AD$88,'16 anys'!$AD$90,'16 anys'!$AD$91)</c:f>
              <c:numCache>
                <c:formatCode>0</c:formatCode>
                <c:ptCount val="86"/>
                <c:pt idx="0">
                  <c:v>6.875</c:v>
                </c:pt>
                <c:pt idx="1">
                  <c:v>3.6666666666666665</c:v>
                </c:pt>
                <c:pt idx="2">
                  <c:v>7.875</c:v>
                </c:pt>
                <c:pt idx="3">
                  <c:v>3.1666666666666665</c:v>
                </c:pt>
                <c:pt idx="4">
                  <c:v>7.625</c:v>
                </c:pt>
                <c:pt idx="5">
                  <c:v>6.125</c:v>
                </c:pt>
                <c:pt idx="6">
                  <c:v>6.125</c:v>
                </c:pt>
                <c:pt idx="7">
                  <c:v>3</c:v>
                </c:pt>
                <c:pt idx="8">
                  <c:v>6.5</c:v>
                </c:pt>
                <c:pt idx="9">
                  <c:v>4</c:v>
                </c:pt>
                <c:pt idx="10">
                  <c:v>6</c:v>
                </c:pt>
                <c:pt idx="11">
                  <c:v>8</c:v>
                </c:pt>
                <c:pt idx="12">
                  <c:v>3.5</c:v>
                </c:pt>
                <c:pt idx="13">
                  <c:v>6.5</c:v>
                </c:pt>
                <c:pt idx="14">
                  <c:v>7.625</c:v>
                </c:pt>
                <c:pt idx="15">
                  <c:v>6.625</c:v>
                </c:pt>
                <c:pt idx="16">
                  <c:v>9.25</c:v>
                </c:pt>
                <c:pt idx="17">
                  <c:v>8.125</c:v>
                </c:pt>
                <c:pt idx="18">
                  <c:v>4.125</c:v>
                </c:pt>
                <c:pt idx="19">
                  <c:v>8.25</c:v>
                </c:pt>
                <c:pt idx="20">
                  <c:v>6.666666666666667</c:v>
                </c:pt>
                <c:pt idx="21">
                  <c:v>6.625</c:v>
                </c:pt>
                <c:pt idx="22">
                  <c:v>7.375</c:v>
                </c:pt>
                <c:pt idx="23">
                  <c:v>9.25</c:v>
                </c:pt>
                <c:pt idx="24">
                  <c:v>5.875</c:v>
                </c:pt>
                <c:pt idx="25">
                  <c:v>6.875</c:v>
                </c:pt>
                <c:pt idx="26">
                  <c:v>7.125</c:v>
                </c:pt>
                <c:pt idx="27">
                  <c:v>6.75</c:v>
                </c:pt>
                <c:pt idx="28">
                  <c:v>7.25</c:v>
                </c:pt>
                <c:pt idx="29">
                  <c:v>4.625</c:v>
                </c:pt>
                <c:pt idx="30">
                  <c:v>5.5</c:v>
                </c:pt>
                <c:pt idx="31">
                  <c:v>7</c:v>
                </c:pt>
                <c:pt idx="32">
                  <c:v>7</c:v>
                </c:pt>
                <c:pt idx="33">
                  <c:v>6.3333333333333339</c:v>
                </c:pt>
                <c:pt idx="34">
                  <c:v>6.25</c:v>
                </c:pt>
                <c:pt idx="35">
                  <c:v>7.3333333333333339</c:v>
                </c:pt>
                <c:pt idx="36">
                  <c:v>8.6666666666666679</c:v>
                </c:pt>
                <c:pt idx="37">
                  <c:v>6</c:v>
                </c:pt>
                <c:pt idx="38">
                  <c:v>6.5</c:v>
                </c:pt>
                <c:pt idx="39">
                  <c:v>6.5</c:v>
                </c:pt>
                <c:pt idx="40">
                  <c:v>7.5</c:v>
                </c:pt>
                <c:pt idx="41">
                  <c:v>6.6666666666666661</c:v>
                </c:pt>
                <c:pt idx="42">
                  <c:v>8</c:v>
                </c:pt>
                <c:pt idx="43">
                  <c:v>8.5</c:v>
                </c:pt>
                <c:pt idx="44">
                  <c:v>5.8333333333333339</c:v>
                </c:pt>
                <c:pt idx="45">
                  <c:v>5.75</c:v>
                </c:pt>
                <c:pt idx="46">
                  <c:v>6.8</c:v>
                </c:pt>
                <c:pt idx="47">
                  <c:v>5</c:v>
                </c:pt>
                <c:pt idx="48">
                  <c:v>9.1666666666666679</c:v>
                </c:pt>
                <c:pt idx="49">
                  <c:v>6.5</c:v>
                </c:pt>
                <c:pt idx="50">
                  <c:v>7.1666666666666661</c:v>
                </c:pt>
                <c:pt idx="51">
                  <c:v>6.8333333333333339</c:v>
                </c:pt>
                <c:pt idx="52">
                  <c:v>5.75</c:v>
                </c:pt>
                <c:pt idx="53">
                  <c:v>6.75</c:v>
                </c:pt>
                <c:pt idx="54">
                  <c:v>4.3333333333333339</c:v>
                </c:pt>
                <c:pt idx="55">
                  <c:v>9</c:v>
                </c:pt>
                <c:pt idx="56">
                  <c:v>6.625</c:v>
                </c:pt>
                <c:pt idx="57">
                  <c:v>6.5</c:v>
                </c:pt>
                <c:pt idx="58">
                  <c:v>6.5</c:v>
                </c:pt>
                <c:pt idx="59">
                  <c:v>6.5</c:v>
                </c:pt>
                <c:pt idx="60">
                  <c:v>8</c:v>
                </c:pt>
                <c:pt idx="61">
                  <c:v>7</c:v>
                </c:pt>
                <c:pt idx="62">
                  <c:v>7</c:v>
                </c:pt>
                <c:pt idx="63">
                  <c:v>8</c:v>
                </c:pt>
                <c:pt idx="64">
                  <c:v>7</c:v>
                </c:pt>
                <c:pt idx="65">
                  <c:v>8</c:v>
                </c:pt>
                <c:pt idx="66">
                  <c:v>6</c:v>
                </c:pt>
                <c:pt idx="67">
                  <c:v>7</c:v>
                </c:pt>
                <c:pt idx="68">
                  <c:v>6</c:v>
                </c:pt>
                <c:pt idx="70">
                  <c:v>8</c:v>
                </c:pt>
                <c:pt idx="71">
                  <c:v>8</c:v>
                </c:pt>
                <c:pt idx="72">
                  <c:v>5.75</c:v>
                </c:pt>
                <c:pt idx="73">
                  <c:v>8</c:v>
                </c:pt>
                <c:pt idx="74">
                  <c:v>7.5</c:v>
                </c:pt>
                <c:pt idx="75">
                  <c:v>5</c:v>
                </c:pt>
                <c:pt idx="76">
                  <c:v>7</c:v>
                </c:pt>
                <c:pt idx="77">
                  <c:v>7</c:v>
                </c:pt>
                <c:pt idx="78">
                  <c:v>8</c:v>
                </c:pt>
                <c:pt idx="79">
                  <c:v>7.75</c:v>
                </c:pt>
                <c:pt idx="80">
                  <c:v>6.5</c:v>
                </c:pt>
                <c:pt idx="81">
                  <c:v>8</c:v>
                </c:pt>
                <c:pt idx="82">
                  <c:v>5.5</c:v>
                </c:pt>
                <c:pt idx="84">
                  <c:v>5.75</c:v>
                </c:pt>
                <c:pt idx="85">
                  <c:v>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728384"/>
        <c:axId val="126728960"/>
      </c:scatterChart>
      <c:valAx>
        <c:axId val="126728384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Qualificació mitjana</a:t>
                </a:r>
                <a:r>
                  <a:rPr lang="es-ES" baseline="0"/>
                  <a:t> en el c</a:t>
                </a:r>
                <a:r>
                  <a:rPr lang="es-ES"/>
                  <a:t>amp</a:t>
                </a:r>
                <a:r>
                  <a:rPr lang="es-ES" baseline="0"/>
                  <a:t> humanístic</a:t>
                </a:r>
                <a:endParaRPr lang="es-ES"/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26728960"/>
        <c:crosses val="autoZero"/>
        <c:crossBetween val="midCat"/>
        <c:majorUnit val="1"/>
      </c:valAx>
      <c:valAx>
        <c:axId val="126728960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 mitjana</a:t>
                </a:r>
                <a:r>
                  <a:rPr lang="es-ES" baseline="0"/>
                  <a:t> en el c</a:t>
                </a:r>
                <a:r>
                  <a:rPr lang="es-ES"/>
                  <a:t>amp científic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26728384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70888952991453003"/>
          <c:y val="0.43424746081083859"/>
          <c:w val="0.28296944444444444"/>
          <c:h val="0.2430190476190476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350" b="1" i="0" baseline="0">
                <a:effectLst/>
                <a:latin typeface="+mn-lt"/>
              </a:rPr>
              <a:t>Gràfic 10: Correlació entre els resultats en el</a:t>
            </a:r>
          </a:p>
          <a:p>
            <a:pPr>
              <a:defRPr/>
            </a:pPr>
            <a:r>
              <a:rPr lang="es-ES" sz="1350" b="1" i="0" baseline="0">
                <a:effectLst/>
                <a:latin typeface="+mn-lt"/>
              </a:rPr>
              <a:t>camp humanístic i el científic a 2n de BTX</a:t>
            </a:r>
            <a:endParaRPr lang="es-ES" sz="1350">
              <a:effectLst/>
              <a:latin typeface="+mn-lt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3910256410256401E-2"/>
          <c:y val="0.17247354497354497"/>
          <c:w val="0.62113247863247867"/>
          <c:h val="0.69882936507936511"/>
        </c:manualLayout>
      </c:layout>
      <c:scatterChart>
        <c:scatterStyle val="lineMarker"/>
        <c:varyColors val="0"/>
        <c:ser>
          <c:idx val="0"/>
          <c:order val="0"/>
          <c:tx>
            <c:v>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AE37"/>
              </a:solidFill>
              <a:ln>
                <a:solidFill>
                  <a:srgbClr val="FFAE37"/>
                </a:solidFill>
              </a:ln>
            </c:spPr>
          </c:marker>
          <c:trendline>
            <c:spPr>
              <a:ln w="28575">
                <a:solidFill>
                  <a:srgbClr val="EE8E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6699516344186786"/>
                  <c:y val="3.1483068783068786E-2"/>
                </c:manualLayout>
              </c:layout>
              <c:numFmt formatCode="#,##0.00" sourceLinked="0"/>
              <c:txPr>
                <a:bodyPr/>
                <a:lstStyle/>
                <a:p>
                  <a:pPr>
                    <a:defRPr b="1">
                      <a:solidFill>
                        <a:srgbClr val="EE8E00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('17 anys'!$P$6,'17 anys'!$P$11)</c:f>
              <c:numCache>
                <c:formatCode>0</c:formatCode>
                <c:ptCount val="2"/>
                <c:pt idx="0">
                  <c:v>9.75</c:v>
                </c:pt>
                <c:pt idx="1">
                  <c:v>8.75</c:v>
                </c:pt>
              </c:numCache>
            </c:numRef>
          </c:xVal>
          <c:yVal>
            <c:numRef>
              <c:f>('17 anys'!$AC$6,'17 anys'!$AC$11)</c:f>
              <c:numCache>
                <c:formatCode>0</c:formatCode>
                <c:ptCount val="2"/>
                <c:pt idx="0">
                  <c:v>8.75</c:v>
                </c:pt>
                <c:pt idx="1">
                  <c:v>7.8333333333333339</c:v>
                </c:pt>
              </c:numCache>
            </c:numRef>
          </c:yVal>
          <c:smooth val="0"/>
        </c:ser>
        <c:ser>
          <c:idx val="1"/>
          <c:order val="1"/>
          <c:tx>
            <c:v>No-músics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</a:ln>
            </c:spPr>
          </c:marker>
          <c:trendline>
            <c:spPr>
              <a:ln w="28575">
                <a:solidFill>
                  <a:srgbClr val="0033CC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6305089779730495"/>
                  <c:y val="0.54988095238095236"/>
                </c:manualLayout>
              </c:layout>
              <c:numFmt formatCode="#,##0.00" sourceLinked="0"/>
              <c:spPr>
                <a:ln>
                  <a:noFill/>
                </a:ln>
              </c:spPr>
              <c:txPr>
                <a:bodyPr/>
                <a:lstStyle/>
                <a:p>
                  <a:pPr>
                    <a:defRPr>
                      <a:solidFill>
                        <a:srgbClr val="0033CC"/>
                      </a:solidFill>
                    </a:defRPr>
                  </a:pPr>
                  <a:endParaRPr lang="ca-ES"/>
                </a:p>
              </c:txPr>
            </c:trendlineLbl>
          </c:trendline>
          <c:xVal>
            <c:numRef>
              <c:f>('17 anys'!$P$2:$P$5,'17 anys'!$P$7:$P$10,'17 anys'!$P$12:$P$82)</c:f>
              <c:numCache>
                <c:formatCode>0</c:formatCode>
                <c:ptCount val="79"/>
                <c:pt idx="0">
                  <c:v>5.25</c:v>
                </c:pt>
                <c:pt idx="1">
                  <c:v>7.0833333333333339</c:v>
                </c:pt>
                <c:pt idx="2">
                  <c:v>6.25</c:v>
                </c:pt>
                <c:pt idx="3">
                  <c:v>6.875</c:v>
                </c:pt>
                <c:pt idx="4">
                  <c:v>5.875</c:v>
                </c:pt>
                <c:pt idx="5">
                  <c:v>5.75</c:v>
                </c:pt>
                <c:pt idx="6">
                  <c:v>5.6666666666666661</c:v>
                </c:pt>
                <c:pt idx="7">
                  <c:v>7.5</c:v>
                </c:pt>
                <c:pt idx="8">
                  <c:v>6.625</c:v>
                </c:pt>
                <c:pt idx="9">
                  <c:v>5.25</c:v>
                </c:pt>
                <c:pt idx="10">
                  <c:v>7.5833333333333339</c:v>
                </c:pt>
                <c:pt idx="11">
                  <c:v>8.25</c:v>
                </c:pt>
                <c:pt idx="12">
                  <c:v>6.6666666666666661</c:v>
                </c:pt>
                <c:pt idx="13">
                  <c:v>5.8333333333333339</c:v>
                </c:pt>
                <c:pt idx="14">
                  <c:v>5.75</c:v>
                </c:pt>
                <c:pt idx="15">
                  <c:v>6.5833333333333339</c:v>
                </c:pt>
                <c:pt idx="16">
                  <c:v>8.9166666666666679</c:v>
                </c:pt>
                <c:pt idx="17">
                  <c:v>8.75</c:v>
                </c:pt>
                <c:pt idx="18">
                  <c:v>4.6666666666666661</c:v>
                </c:pt>
                <c:pt idx="19">
                  <c:v>5.1666666666666661</c:v>
                </c:pt>
                <c:pt idx="20">
                  <c:v>5.4166666666666661</c:v>
                </c:pt>
                <c:pt idx="21">
                  <c:v>10</c:v>
                </c:pt>
                <c:pt idx="22">
                  <c:v>6.5</c:v>
                </c:pt>
                <c:pt idx="23">
                  <c:v>8.9166666666666679</c:v>
                </c:pt>
                <c:pt idx="24">
                  <c:v>4</c:v>
                </c:pt>
                <c:pt idx="25">
                  <c:v>7.9583333333333339</c:v>
                </c:pt>
                <c:pt idx="26">
                  <c:v>7</c:v>
                </c:pt>
                <c:pt idx="27">
                  <c:v>6.7750000000000004</c:v>
                </c:pt>
                <c:pt idx="28">
                  <c:v>8.0833333333333321</c:v>
                </c:pt>
                <c:pt idx="29">
                  <c:v>4.6666666666666661</c:v>
                </c:pt>
                <c:pt idx="30">
                  <c:v>6.8333333333333339</c:v>
                </c:pt>
                <c:pt idx="31">
                  <c:v>5.25</c:v>
                </c:pt>
                <c:pt idx="32">
                  <c:v>5</c:v>
                </c:pt>
                <c:pt idx="33">
                  <c:v>7.25</c:v>
                </c:pt>
                <c:pt idx="34">
                  <c:v>7.2</c:v>
                </c:pt>
                <c:pt idx="35">
                  <c:v>7</c:v>
                </c:pt>
                <c:pt idx="36">
                  <c:v>7</c:v>
                </c:pt>
                <c:pt idx="37">
                  <c:v>4.8333333333333339</c:v>
                </c:pt>
                <c:pt idx="38">
                  <c:v>5.9166666666666661</c:v>
                </c:pt>
                <c:pt idx="39">
                  <c:v>7.75</c:v>
                </c:pt>
                <c:pt idx="40">
                  <c:v>7.416666666666667</c:v>
                </c:pt>
                <c:pt idx="41">
                  <c:v>5.1666666666666661</c:v>
                </c:pt>
                <c:pt idx="42">
                  <c:v>8.8333333333333321</c:v>
                </c:pt>
                <c:pt idx="43">
                  <c:v>7.4249999999999998</c:v>
                </c:pt>
                <c:pt idx="44">
                  <c:v>7.0833333333333339</c:v>
                </c:pt>
                <c:pt idx="45">
                  <c:v>10</c:v>
                </c:pt>
                <c:pt idx="46">
                  <c:v>6.8333333333333339</c:v>
                </c:pt>
                <c:pt idx="47">
                  <c:v>7.3333333333333339</c:v>
                </c:pt>
                <c:pt idx="48">
                  <c:v>9</c:v>
                </c:pt>
                <c:pt idx="49">
                  <c:v>6.0833333333333339</c:v>
                </c:pt>
                <c:pt idx="50">
                  <c:v>5.5833333333333339</c:v>
                </c:pt>
                <c:pt idx="52">
                  <c:v>5.5</c:v>
                </c:pt>
                <c:pt idx="53">
                  <c:v>3.75</c:v>
                </c:pt>
                <c:pt idx="54">
                  <c:v>7.791666666666667</c:v>
                </c:pt>
                <c:pt idx="55">
                  <c:v>6.625</c:v>
                </c:pt>
                <c:pt idx="56">
                  <c:v>5.5</c:v>
                </c:pt>
                <c:pt idx="57">
                  <c:v>6.5</c:v>
                </c:pt>
                <c:pt idx="58">
                  <c:v>6.5</c:v>
                </c:pt>
                <c:pt idx="59">
                  <c:v>7.5833333333333339</c:v>
                </c:pt>
                <c:pt idx="60">
                  <c:v>8.3333333333333339</c:v>
                </c:pt>
                <c:pt idx="61">
                  <c:v>6.3333333333333339</c:v>
                </c:pt>
                <c:pt idx="62">
                  <c:v>5.1666666666666661</c:v>
                </c:pt>
                <c:pt idx="63">
                  <c:v>7.8333333333333339</c:v>
                </c:pt>
                <c:pt idx="64">
                  <c:v>6.25</c:v>
                </c:pt>
                <c:pt idx="65">
                  <c:v>3</c:v>
                </c:pt>
                <c:pt idx="66">
                  <c:v>6.75</c:v>
                </c:pt>
                <c:pt idx="67">
                  <c:v>7</c:v>
                </c:pt>
                <c:pt idx="68">
                  <c:v>5.7916666666666661</c:v>
                </c:pt>
                <c:pt idx="69">
                  <c:v>5.75</c:v>
                </c:pt>
                <c:pt idx="70">
                  <c:v>7.833333333333333</c:v>
                </c:pt>
                <c:pt idx="71">
                  <c:v>7.083333333333333</c:v>
                </c:pt>
                <c:pt idx="72">
                  <c:v>5.875</c:v>
                </c:pt>
                <c:pt idx="73">
                  <c:v>7.583333333333333</c:v>
                </c:pt>
                <c:pt idx="74">
                  <c:v>6.5</c:v>
                </c:pt>
                <c:pt idx="75">
                  <c:v>6.0833333333333339</c:v>
                </c:pt>
                <c:pt idx="76">
                  <c:v>5.25</c:v>
                </c:pt>
                <c:pt idx="77">
                  <c:v>5.0833333333333339</c:v>
                </c:pt>
                <c:pt idx="78">
                  <c:v>7.5</c:v>
                </c:pt>
              </c:numCache>
            </c:numRef>
          </c:xVal>
          <c:yVal>
            <c:numRef>
              <c:f>('17 anys'!$AC$2:$AC$5,'17 anys'!$AC$7:$AC$10,'17 anys'!$AC$12:$AC$82)</c:f>
              <c:numCache>
                <c:formatCode>0</c:formatCode>
                <c:ptCount val="79"/>
                <c:pt idx="0">
                  <c:v>4</c:v>
                </c:pt>
                <c:pt idx="1">
                  <c:v>6.25</c:v>
                </c:pt>
                <c:pt idx="2">
                  <c:v>5.5</c:v>
                </c:pt>
                <c:pt idx="5">
                  <c:v>5.75</c:v>
                </c:pt>
                <c:pt idx="7">
                  <c:v>5.6666666666666661</c:v>
                </c:pt>
                <c:pt idx="9">
                  <c:v>5.6666666666666661</c:v>
                </c:pt>
                <c:pt idx="10">
                  <c:v>6.1666666666666661</c:v>
                </c:pt>
                <c:pt idx="11">
                  <c:v>8.5</c:v>
                </c:pt>
                <c:pt idx="12">
                  <c:v>5.8333333333333339</c:v>
                </c:pt>
                <c:pt idx="14">
                  <c:v>5.3333333333333339</c:v>
                </c:pt>
                <c:pt idx="15">
                  <c:v>6</c:v>
                </c:pt>
                <c:pt idx="17">
                  <c:v>8.3333333333333321</c:v>
                </c:pt>
                <c:pt idx="18">
                  <c:v>4.25</c:v>
                </c:pt>
                <c:pt idx="20">
                  <c:v>5.5</c:v>
                </c:pt>
                <c:pt idx="21">
                  <c:v>8.3333333333333321</c:v>
                </c:pt>
                <c:pt idx="22">
                  <c:v>5.6666666666666661</c:v>
                </c:pt>
                <c:pt idx="23">
                  <c:v>9.8333333333333321</c:v>
                </c:pt>
                <c:pt idx="26">
                  <c:v>7.5</c:v>
                </c:pt>
                <c:pt idx="28">
                  <c:v>8</c:v>
                </c:pt>
                <c:pt idx="29">
                  <c:v>4.6666666666666661</c:v>
                </c:pt>
                <c:pt idx="30">
                  <c:v>6</c:v>
                </c:pt>
                <c:pt idx="31">
                  <c:v>5</c:v>
                </c:pt>
                <c:pt idx="32">
                  <c:v>5.8333333333333339</c:v>
                </c:pt>
                <c:pt idx="33">
                  <c:v>5</c:v>
                </c:pt>
                <c:pt idx="35">
                  <c:v>5.6666666666666661</c:v>
                </c:pt>
                <c:pt idx="36">
                  <c:v>6.5</c:v>
                </c:pt>
                <c:pt idx="37">
                  <c:v>2.666666666666667</c:v>
                </c:pt>
                <c:pt idx="38">
                  <c:v>5.1666666666666661</c:v>
                </c:pt>
                <c:pt idx="40">
                  <c:v>6.8333333333333339</c:v>
                </c:pt>
                <c:pt idx="41">
                  <c:v>6.5</c:v>
                </c:pt>
                <c:pt idx="42">
                  <c:v>8</c:v>
                </c:pt>
                <c:pt idx="46">
                  <c:v>5.6666666666666661</c:v>
                </c:pt>
                <c:pt idx="47">
                  <c:v>7.1666666666666661</c:v>
                </c:pt>
                <c:pt idx="48">
                  <c:v>8.8333333333333321</c:v>
                </c:pt>
                <c:pt idx="49">
                  <c:v>5.5</c:v>
                </c:pt>
                <c:pt idx="50">
                  <c:v>3.6666666666666665</c:v>
                </c:pt>
                <c:pt idx="52">
                  <c:v>5</c:v>
                </c:pt>
                <c:pt idx="53">
                  <c:v>5</c:v>
                </c:pt>
                <c:pt idx="54">
                  <c:v>9.5</c:v>
                </c:pt>
                <c:pt idx="55">
                  <c:v>6</c:v>
                </c:pt>
                <c:pt idx="56">
                  <c:v>5.5</c:v>
                </c:pt>
                <c:pt idx="57">
                  <c:v>5</c:v>
                </c:pt>
                <c:pt idx="59">
                  <c:v>9.5</c:v>
                </c:pt>
                <c:pt idx="60">
                  <c:v>7.5</c:v>
                </c:pt>
                <c:pt idx="61">
                  <c:v>6.5</c:v>
                </c:pt>
                <c:pt idx="62">
                  <c:v>6.5</c:v>
                </c:pt>
                <c:pt idx="64">
                  <c:v>5</c:v>
                </c:pt>
                <c:pt idx="65">
                  <c:v>3</c:v>
                </c:pt>
                <c:pt idx="66">
                  <c:v>6</c:v>
                </c:pt>
                <c:pt idx="68">
                  <c:v>5</c:v>
                </c:pt>
                <c:pt idx="69">
                  <c:v>5</c:v>
                </c:pt>
                <c:pt idx="70">
                  <c:v>6.5</c:v>
                </c:pt>
                <c:pt idx="71">
                  <c:v>7</c:v>
                </c:pt>
                <c:pt idx="72">
                  <c:v>5</c:v>
                </c:pt>
                <c:pt idx="73">
                  <c:v>6.5</c:v>
                </c:pt>
                <c:pt idx="74">
                  <c:v>5</c:v>
                </c:pt>
                <c:pt idx="76">
                  <c:v>5</c:v>
                </c:pt>
                <c:pt idx="77">
                  <c:v>3</c:v>
                </c:pt>
                <c:pt idx="78">
                  <c:v>7.5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861888"/>
        <c:axId val="127862464"/>
      </c:scatterChart>
      <c:valAx>
        <c:axId val="127861888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Qualificació mitjana en el camp</a:t>
                </a:r>
                <a:r>
                  <a:rPr lang="es-ES" baseline="0"/>
                  <a:t> humanístic</a:t>
                </a:r>
                <a:endParaRPr lang="es-ES"/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a-ES"/>
          </a:p>
        </c:txPr>
        <c:crossAx val="127862464"/>
        <c:crosses val="autoZero"/>
        <c:crossBetween val="midCat"/>
        <c:majorUnit val="1"/>
      </c:valAx>
      <c:valAx>
        <c:axId val="127862464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 mitjana</a:t>
                </a:r>
                <a:r>
                  <a:rPr lang="es-ES" baseline="0"/>
                  <a:t> en el c</a:t>
                </a:r>
                <a:r>
                  <a:rPr lang="es-ES"/>
                  <a:t>amp científic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27861888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71637927350427355"/>
          <c:y val="0.40399126984126976"/>
          <c:w val="0.28362072649572651"/>
          <c:h val="0.2430190476190476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400" b="1" i="0" baseline="0">
                <a:solidFill>
                  <a:sysClr val="windowText" lastClr="000000"/>
                </a:solidFill>
                <a:effectLst/>
                <a:latin typeface="+mn-lt"/>
              </a:rPr>
              <a:t>P.5-B.1: Mitjana de les notes dels alumnes de la promoció 5 als 12 anys</a:t>
            </a:r>
            <a:endParaRPr lang="es-ES" sz="140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563955026455026E-2"/>
          <c:y val="0.11823941798941799"/>
          <c:w val="0.90236309523809521"/>
          <c:h val="0.6013357142857143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3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5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8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9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7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n = 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n = 38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n = 40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n = 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n = 37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/>
                      <a:t>n = 40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n = 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US"/>
                      <a:t>n = 38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/>
                      <a:t>n = 40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2"/>
              <c:layout/>
              <c:tx>
                <c:rich>
                  <a:bodyPr/>
                  <a:lstStyle/>
                  <a:p>
                    <a:r>
                      <a:rPr lang="en-US"/>
                      <a:t>n = 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3"/>
              <c:layout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4"/>
              <c:layout/>
              <c:tx>
                <c:rich>
                  <a:bodyPr/>
                  <a:lstStyle/>
                  <a:p>
                    <a:r>
                      <a:rPr lang="en-US"/>
                      <a:t>n = 38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5"/>
              <c:layout/>
              <c:tx>
                <c:rich>
                  <a:bodyPr/>
                  <a:lstStyle/>
                  <a:p>
                    <a:r>
                      <a:rPr lang="en-US"/>
                      <a:t>n = 39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6"/>
              <c:layout/>
              <c:tx>
                <c:rich>
                  <a:bodyPr/>
                  <a:lstStyle/>
                  <a:p>
                    <a:r>
                      <a:rPr lang="en-US"/>
                      <a:t>n = 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7"/>
              <c:layout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8"/>
              <c:layout/>
              <c:tx>
                <c:rich>
                  <a:bodyPr/>
                  <a:lstStyle/>
                  <a:p>
                    <a:r>
                      <a:rPr lang="en-US"/>
                      <a:t>n = 38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9"/>
              <c:layout/>
              <c:tx>
                <c:rich>
                  <a:bodyPr/>
                  <a:lstStyle/>
                  <a:p>
                    <a:r>
                      <a:rPr lang="en-US"/>
                      <a:t>n = 40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0"/>
              <c:layout/>
              <c:tx>
                <c:rich>
                  <a:bodyPr/>
                  <a:lstStyle/>
                  <a:p>
                    <a:r>
                      <a:rPr lang="en-US"/>
                      <a:t>n = 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1"/>
              <c:layout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2"/>
              <c:layout/>
              <c:tx>
                <c:rich>
                  <a:bodyPr/>
                  <a:lstStyle/>
                  <a:p>
                    <a:r>
                      <a:rPr lang="en-US"/>
                      <a:t>n = 38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3"/>
              <c:layout/>
              <c:tx>
                <c:rich>
                  <a:bodyPr/>
                  <a:lstStyle/>
                  <a:p>
                    <a:r>
                      <a:rPr lang="en-US"/>
                      <a:t>n = 40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4"/>
              <c:layout/>
              <c:tx>
                <c:rich>
                  <a:bodyPr/>
                  <a:lstStyle/>
                  <a:p>
                    <a:r>
                      <a:rPr lang="en-US"/>
                      <a:t>n = 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5"/>
              <c:layout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6"/>
              <c:layout/>
              <c:tx>
                <c:rich>
                  <a:bodyPr/>
                  <a:lstStyle/>
                  <a:p>
                    <a:r>
                      <a:rPr lang="en-US"/>
                      <a:t>n = 38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7"/>
              <c:layout/>
              <c:tx>
                <c:rich>
                  <a:bodyPr/>
                  <a:lstStyle/>
                  <a:p>
                    <a:r>
                      <a:rPr lang="en-US"/>
                      <a:t>n = 40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 rot="-5400000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(RESULTATS!$P$3:$P$6,RESULTATS!$S$3:$S$6,RESULTATS!$V$3:$V$6,RESULTATS!$Y$3:$Y$6,RESULTATS!$AB$3:$AB$6,RESULTATS!$AE$3:$AE$6,RESULTATS!$AH$3:$AH$6)</c:f>
                <c:numCache>
                  <c:formatCode>General</c:formatCode>
                  <c:ptCount val="28"/>
                  <c:pt idx="0">
                    <c:v>1.9295632370342977</c:v>
                  </c:pt>
                  <c:pt idx="1">
                    <c:v>0.98425098425147639</c:v>
                  </c:pt>
                  <c:pt idx="2">
                    <c:v>1.8292242951722353</c:v>
                  </c:pt>
                  <c:pt idx="3">
                    <c:v>1.942678150758868</c:v>
                  </c:pt>
                  <c:pt idx="4">
                    <c:v>1.2724180205607041</c:v>
                  </c:pt>
                  <c:pt idx="5">
                    <c:v>0.44721359549995793</c:v>
                  </c:pt>
                  <c:pt idx="6">
                    <c:v>2.2407634906480021</c:v>
                  </c:pt>
                  <c:pt idx="7">
                    <c:v>2.0654359445467296</c:v>
                  </c:pt>
                  <c:pt idx="8">
                    <c:v>1.5472870523022608</c:v>
                  </c:pt>
                  <c:pt idx="9">
                    <c:v>0.69259475885975341</c:v>
                  </c:pt>
                  <c:pt idx="10">
                    <c:v>1.9853660923431451</c:v>
                  </c:pt>
                  <c:pt idx="11">
                    <c:v>1.9234108283836795</c:v>
                  </c:pt>
                  <c:pt idx="12">
                    <c:v>2.0354009783964284</c:v>
                  </c:pt>
                  <c:pt idx="13">
                    <c:v>1.5811388300841898</c:v>
                  </c:pt>
                  <c:pt idx="14">
                    <c:v>2.2269843868917132</c:v>
                  </c:pt>
                  <c:pt idx="15">
                    <c:v>2.2882673229827191</c:v>
                  </c:pt>
                  <c:pt idx="16">
                    <c:v>1.3228756555322954</c:v>
                  </c:pt>
                  <c:pt idx="17">
                    <c:v>0.54772255750516619</c:v>
                  </c:pt>
                  <c:pt idx="18">
                    <c:v>1.914962546693656</c:v>
                  </c:pt>
                  <c:pt idx="19">
                    <c:v>1.9039619809941586</c:v>
                  </c:pt>
                  <c:pt idx="20">
                    <c:v>1.637543165552475</c:v>
                  </c:pt>
                  <c:pt idx="21">
                    <c:v>1.0368220676663875</c:v>
                  </c:pt>
                  <c:pt idx="22">
                    <c:v>1.9955164003648747</c:v>
                  </c:pt>
                  <c:pt idx="23">
                    <c:v>1.9646492985000836</c:v>
                  </c:pt>
                  <c:pt idx="24">
                    <c:v>1.2828916333858751</c:v>
                  </c:pt>
                  <c:pt idx="25">
                    <c:v>0.28351709727006669</c:v>
                  </c:pt>
                  <c:pt idx="26">
                    <c:v>1.7058070491333639</c:v>
                  </c:pt>
                  <c:pt idx="27">
                    <c:v>1.6621567847411607</c:v>
                  </c:pt>
                </c:numCache>
              </c:numRef>
            </c:plus>
            <c:minus>
              <c:numRef>
                <c:f>(RESULTATS!$P$3:$P$6,RESULTATS!$S$3:$S$6,RESULTATS!$V$3:$V$6,RESULTATS!$Y$3:$Y$6,RESULTATS!$AB$3:$AB$6,RESULTATS!$AE$3:$AE$6,RESULTATS!$AH$3:$AH$6)</c:f>
                <c:numCache>
                  <c:formatCode>General</c:formatCode>
                  <c:ptCount val="28"/>
                  <c:pt idx="0">
                    <c:v>1.9295632370342977</c:v>
                  </c:pt>
                  <c:pt idx="1">
                    <c:v>0.98425098425147639</c:v>
                  </c:pt>
                  <c:pt idx="2">
                    <c:v>1.8292242951722353</c:v>
                  </c:pt>
                  <c:pt idx="3">
                    <c:v>1.942678150758868</c:v>
                  </c:pt>
                  <c:pt idx="4">
                    <c:v>1.2724180205607041</c:v>
                  </c:pt>
                  <c:pt idx="5">
                    <c:v>0.44721359549995793</c:v>
                  </c:pt>
                  <c:pt idx="6">
                    <c:v>2.2407634906480021</c:v>
                  </c:pt>
                  <c:pt idx="7">
                    <c:v>2.0654359445467296</c:v>
                  </c:pt>
                  <c:pt idx="8">
                    <c:v>1.5472870523022608</c:v>
                  </c:pt>
                  <c:pt idx="9">
                    <c:v>0.69259475885975341</c:v>
                  </c:pt>
                  <c:pt idx="10">
                    <c:v>1.9853660923431451</c:v>
                  </c:pt>
                  <c:pt idx="11">
                    <c:v>1.9234108283836795</c:v>
                  </c:pt>
                  <c:pt idx="12">
                    <c:v>2.0354009783964284</c:v>
                  </c:pt>
                  <c:pt idx="13">
                    <c:v>1.5811388300841898</c:v>
                  </c:pt>
                  <c:pt idx="14">
                    <c:v>2.2269843868917132</c:v>
                  </c:pt>
                  <c:pt idx="15">
                    <c:v>2.2882673229827191</c:v>
                  </c:pt>
                  <c:pt idx="16">
                    <c:v>1.3228756555322954</c:v>
                  </c:pt>
                  <c:pt idx="17">
                    <c:v>0.54772255750516619</c:v>
                  </c:pt>
                  <c:pt idx="18">
                    <c:v>1.914962546693656</c:v>
                  </c:pt>
                  <c:pt idx="19">
                    <c:v>1.9039619809941586</c:v>
                  </c:pt>
                  <c:pt idx="20">
                    <c:v>1.637543165552475</c:v>
                  </c:pt>
                  <c:pt idx="21">
                    <c:v>1.0368220676663875</c:v>
                  </c:pt>
                  <c:pt idx="22">
                    <c:v>1.9955164003648747</c:v>
                  </c:pt>
                  <c:pt idx="23">
                    <c:v>1.9646492985000836</c:v>
                  </c:pt>
                  <c:pt idx="24">
                    <c:v>1.2828916333858751</c:v>
                  </c:pt>
                  <c:pt idx="25">
                    <c:v>0.28351709727006669</c:v>
                  </c:pt>
                  <c:pt idx="26">
                    <c:v>1.7058070491333639</c:v>
                  </c:pt>
                  <c:pt idx="27">
                    <c:v>1.6621567847411607</c:v>
                  </c:pt>
                </c:numCache>
              </c:numRef>
            </c:minus>
          </c:errBars>
          <c:cat>
            <c:multiLvlStrRef>
              <c:f>RESULTATS!$L$51:$N$78</c:f>
              <c:multiLvlStrCache>
                <c:ptCount val="28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  <c:pt idx="12">
                    <c:v>femení</c:v>
                  </c:pt>
                  <c:pt idx="13">
                    <c:v>masculí</c:v>
                  </c:pt>
                  <c:pt idx="14">
                    <c:v>femení</c:v>
                  </c:pt>
                  <c:pt idx="15">
                    <c:v>masculí</c:v>
                  </c:pt>
                  <c:pt idx="16">
                    <c:v>femení</c:v>
                  </c:pt>
                  <c:pt idx="17">
                    <c:v>masculí</c:v>
                  </c:pt>
                  <c:pt idx="18">
                    <c:v>femení</c:v>
                  </c:pt>
                  <c:pt idx="19">
                    <c:v>masculí</c:v>
                  </c:pt>
                  <c:pt idx="20">
                    <c:v>femení</c:v>
                  </c:pt>
                  <c:pt idx="21">
                    <c:v>masculí</c:v>
                  </c:pt>
                  <c:pt idx="22">
                    <c:v>femení</c:v>
                  </c:pt>
                  <c:pt idx="23">
                    <c:v>masculí</c:v>
                  </c:pt>
                  <c:pt idx="24">
                    <c:v>femení</c:v>
                  </c:pt>
                  <c:pt idx="25">
                    <c:v>masculí</c:v>
                  </c:pt>
                  <c:pt idx="26">
                    <c:v>femení</c:v>
                  </c:pt>
                  <c:pt idx="27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  <c:pt idx="12">
                    <c:v>músic</c:v>
                  </c:pt>
                  <c:pt idx="14">
                    <c:v>no-músic</c:v>
                  </c:pt>
                  <c:pt idx="16">
                    <c:v>músic</c:v>
                  </c:pt>
                  <c:pt idx="18">
                    <c:v>no-músic</c:v>
                  </c:pt>
                  <c:pt idx="20">
                    <c:v>músic</c:v>
                  </c:pt>
                  <c:pt idx="22">
                    <c:v>no-músic</c:v>
                  </c:pt>
                  <c:pt idx="24">
                    <c:v>músic</c:v>
                  </c:pt>
                  <c:pt idx="26">
                    <c:v>no-músic</c:v>
                  </c:pt>
                </c:lvl>
                <c:lvl>
                  <c:pt idx="0">
                    <c:v>LLE</c:v>
                  </c:pt>
                  <c:pt idx="4">
                    <c:v>CSC</c:v>
                  </c:pt>
                  <c:pt idx="8">
                    <c:v>HUM</c:v>
                  </c:pt>
                  <c:pt idx="12">
                    <c:v>CAB</c:v>
                  </c:pt>
                  <c:pt idx="16">
                    <c:v>CAP</c:v>
                  </c:pt>
                  <c:pt idx="20">
                    <c:v>CIE</c:v>
                  </c:pt>
                  <c:pt idx="24">
                    <c:v>GLO</c:v>
                  </c:pt>
                </c:lvl>
              </c:multiLvlStrCache>
            </c:multiLvlStrRef>
          </c:cat>
          <c:val>
            <c:numRef>
              <c:f>(RESULTATS!$O$3:$O$6,RESULTATS!$R$3:$R$6,RESULTATS!$U$3:$U$6,RESULTATS!$X$3:$X$6,RESULTATS!$AA$3:$AA$6,RESULTATS!$AD$3:$AD$6,RESULTATS!$AG$3:$AG$6)</c:f>
              <c:numCache>
                <c:formatCode>0.00</c:formatCode>
                <c:ptCount val="28"/>
                <c:pt idx="0">
                  <c:v>7.5952380952380958</c:v>
                </c:pt>
                <c:pt idx="1">
                  <c:v>7.25</c:v>
                </c:pt>
                <c:pt idx="2">
                  <c:v>6.1907894736842106</c:v>
                </c:pt>
                <c:pt idx="3">
                  <c:v>5.5062499999999996</c:v>
                </c:pt>
                <c:pt idx="4">
                  <c:v>7.5714285714285712</c:v>
                </c:pt>
                <c:pt idx="5">
                  <c:v>7.8</c:v>
                </c:pt>
                <c:pt idx="6">
                  <c:v>5.9189189189189193</c:v>
                </c:pt>
                <c:pt idx="7">
                  <c:v>5.875</c:v>
                </c:pt>
                <c:pt idx="8">
                  <c:v>7.5833333333333339</c:v>
                </c:pt>
                <c:pt idx="9">
                  <c:v>7.5250000000000004</c:v>
                </c:pt>
                <c:pt idx="10">
                  <c:v>6.0065789473684212</c:v>
                </c:pt>
                <c:pt idx="11">
                  <c:v>5.6906249999999998</c:v>
                </c:pt>
                <c:pt idx="12">
                  <c:v>6.8571428571428568</c:v>
                </c:pt>
                <c:pt idx="13">
                  <c:v>7</c:v>
                </c:pt>
                <c:pt idx="14">
                  <c:v>4.5</c:v>
                </c:pt>
                <c:pt idx="15">
                  <c:v>5.0256410256410255</c:v>
                </c:pt>
                <c:pt idx="16">
                  <c:v>7.5</c:v>
                </c:pt>
                <c:pt idx="17">
                  <c:v>7.6</c:v>
                </c:pt>
                <c:pt idx="18">
                  <c:v>6.0263157894736841</c:v>
                </c:pt>
                <c:pt idx="19">
                  <c:v>5.8916666666666675</c:v>
                </c:pt>
                <c:pt idx="20">
                  <c:v>7.1785714285714288</c:v>
                </c:pt>
                <c:pt idx="21">
                  <c:v>7.3</c:v>
                </c:pt>
                <c:pt idx="22">
                  <c:v>5.2631578947368425</c:v>
                </c:pt>
                <c:pt idx="23">
                  <c:v>5.4333333333333318</c:v>
                </c:pt>
                <c:pt idx="24">
                  <c:v>7.3953373015873014</c:v>
                </c:pt>
                <c:pt idx="25">
                  <c:v>7.6083333333333325</c:v>
                </c:pt>
                <c:pt idx="26">
                  <c:v>6.3320175438596484</c:v>
                </c:pt>
                <c:pt idx="27">
                  <c:v>6.0590104166666672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51490048"/>
        <c:axId val="127863616"/>
      </c:barChart>
      <c:catAx>
        <c:axId val="151490048"/>
        <c:scaling>
          <c:orientation val="minMax"/>
        </c:scaling>
        <c:delete val="0"/>
        <c:axPos val="b"/>
        <c:majorTickMark val="out"/>
        <c:minorTickMark val="none"/>
        <c:tickLblPos val="nextTo"/>
        <c:crossAx val="127863616"/>
        <c:crosses val="autoZero"/>
        <c:auto val="1"/>
        <c:lblAlgn val="ctr"/>
        <c:lblOffset val="100"/>
        <c:noMultiLvlLbl val="0"/>
      </c:catAx>
      <c:valAx>
        <c:axId val="127863616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514900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400" b="1" i="0" baseline="0">
                <a:solidFill>
                  <a:sysClr val="windowText" lastClr="000000"/>
                </a:solidFill>
                <a:effectLst/>
                <a:latin typeface="+mn-lt"/>
              </a:rPr>
              <a:t>P.2-B.1: Mitjana de les notes dels alumnes de la promoció 2 als 15 anys</a:t>
            </a:r>
            <a:endParaRPr lang="es-ES" sz="140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7319444444444451E-2"/>
          <c:y val="0.12659963216433923"/>
          <c:w val="0.90236309523809521"/>
          <c:h val="0.596101488764180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3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5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8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9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7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n = 53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n = 45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n = 53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/>
                      <a:t>n = 45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n =</a:t>
                    </a:r>
                    <a:r>
                      <a:rPr lang="en-US" baseline="0"/>
                      <a:t> 5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US"/>
                      <a:t>n = 53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/>
                      <a:t>n = 45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2"/>
              <c:layout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3"/>
              <c:layout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4"/>
              <c:layout/>
              <c:tx>
                <c:rich>
                  <a:bodyPr/>
                  <a:lstStyle/>
                  <a:p>
                    <a:r>
                      <a:rPr lang="en-US"/>
                      <a:t>n = 53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5"/>
              <c:layout/>
              <c:tx>
                <c:rich>
                  <a:bodyPr/>
                  <a:lstStyle/>
                  <a:p>
                    <a:r>
                      <a:rPr lang="en-US"/>
                      <a:t>n = 45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6"/>
              <c:layout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7"/>
              <c:layout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8"/>
              <c:layout/>
              <c:tx>
                <c:rich>
                  <a:bodyPr/>
                  <a:lstStyle/>
                  <a:p>
                    <a:r>
                      <a:rPr lang="en-US"/>
                      <a:t>n = 52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9"/>
              <c:layout/>
              <c:tx>
                <c:rich>
                  <a:bodyPr/>
                  <a:lstStyle/>
                  <a:p>
                    <a:r>
                      <a:rPr lang="en-US"/>
                      <a:t>n = 45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0"/>
              <c:layout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1"/>
              <c:layout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2"/>
              <c:layout/>
              <c:tx>
                <c:rich>
                  <a:bodyPr/>
                  <a:lstStyle/>
                  <a:p>
                    <a:r>
                      <a:rPr lang="en-US"/>
                      <a:t>n = 53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3"/>
              <c:layout/>
              <c:tx>
                <c:rich>
                  <a:bodyPr/>
                  <a:lstStyle/>
                  <a:p>
                    <a:r>
                      <a:rPr lang="en-US"/>
                      <a:t>n = 45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4"/>
              <c:layout/>
              <c:tx>
                <c:rich>
                  <a:bodyPr/>
                  <a:lstStyle/>
                  <a:p>
                    <a:r>
                      <a:rPr lang="en-US"/>
                      <a:t>n = 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5"/>
              <c:layout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6"/>
              <c:layout/>
              <c:tx>
                <c:rich>
                  <a:bodyPr/>
                  <a:lstStyle/>
                  <a:p>
                    <a:r>
                      <a:rPr lang="en-US"/>
                      <a:t>n = 53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7"/>
              <c:layout/>
              <c:tx>
                <c:rich>
                  <a:bodyPr/>
                  <a:lstStyle/>
                  <a:p>
                    <a:r>
                      <a:rPr lang="en-US"/>
                      <a:t>n = 45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(RESULTATS!$P$15:$P$18,RESULTATS!$S$15:$S$18,RESULTATS!$V$15:$V$18,RESULTATS!$Y$15:$Y$18,RESULTATS!$AB$15:$AB$18,RESULTATS!$AE$15:$AE$18,RESULTATS!$AH$15:$AH$18)</c:f>
                <c:numCache>
                  <c:formatCode>General</c:formatCode>
                  <c:ptCount val="28"/>
                  <c:pt idx="0">
                    <c:v>1.5293426329272615</c:v>
                  </c:pt>
                  <c:pt idx="1">
                    <c:v>0.57735026918962606</c:v>
                  </c:pt>
                  <c:pt idx="2">
                    <c:v>1.927924176512704</c:v>
                  </c:pt>
                  <c:pt idx="3">
                    <c:v>1.9439718040289822</c:v>
                  </c:pt>
                  <c:pt idx="4">
                    <c:v>1.4832396974191335</c:v>
                  </c:pt>
                  <c:pt idx="5">
                    <c:v>0.75</c:v>
                  </c:pt>
                  <c:pt idx="6">
                    <c:v>1.9304394620631997</c:v>
                  </c:pt>
                  <c:pt idx="7">
                    <c:v>1.9882864049937137</c:v>
                  </c:pt>
                  <c:pt idx="8">
                    <c:v>1.4872140247978962</c:v>
                  </c:pt>
                  <c:pt idx="9">
                    <c:v>0.61378832761067692</c:v>
                  </c:pt>
                  <c:pt idx="10">
                    <c:v>1.8714315341303829</c:v>
                  </c:pt>
                  <c:pt idx="11">
                    <c:v>1.9015921986617454</c:v>
                  </c:pt>
                  <c:pt idx="12">
                    <c:v>1.5165750888103091</c:v>
                  </c:pt>
                  <c:pt idx="13">
                    <c:v>1.5</c:v>
                  </c:pt>
                  <c:pt idx="14">
                    <c:v>2.4575126958405948</c:v>
                  </c:pt>
                  <c:pt idx="15">
                    <c:v>2.5336124248179548</c:v>
                  </c:pt>
                  <c:pt idx="16">
                    <c:v>1.2449899597988721</c:v>
                  </c:pt>
                  <c:pt idx="17">
                    <c:v>0.25</c:v>
                  </c:pt>
                  <c:pt idx="18">
                    <c:v>1.8330105067936053</c:v>
                  </c:pt>
                  <c:pt idx="19">
                    <c:v>1.8987635530268183</c:v>
                  </c:pt>
                  <c:pt idx="20">
                    <c:v>1.2747548783981961</c:v>
                  </c:pt>
                  <c:pt idx="21">
                    <c:v>0.80039052967910607</c:v>
                  </c:pt>
                  <c:pt idx="22">
                    <c:v>2.0996218587368372</c:v>
                  </c:pt>
                  <c:pt idx="23">
                    <c:v>2.1238038820222855</c:v>
                  </c:pt>
                  <c:pt idx="24">
                    <c:v>1.1426470851103141</c:v>
                  </c:pt>
                  <c:pt idx="25">
                    <c:v>0.39868611373353641</c:v>
                  </c:pt>
                  <c:pt idx="26">
                    <c:v>1.812525448573272</c:v>
                  </c:pt>
                  <c:pt idx="27">
                    <c:v>1.7638502018941984</c:v>
                  </c:pt>
                </c:numCache>
              </c:numRef>
            </c:plus>
            <c:minus>
              <c:numRef>
                <c:f>(RESULTATS!$P$15:$P$18,RESULTATS!$S$15:$S$18,RESULTATS!$V$15:$V$18,RESULTATS!$Y$15:$Y$18,RESULTATS!$AB$15:$AB$18,RESULTATS!$AE$15:$AE$18,RESULTATS!$AH$15:$AH$18)</c:f>
                <c:numCache>
                  <c:formatCode>General</c:formatCode>
                  <c:ptCount val="28"/>
                  <c:pt idx="0">
                    <c:v>1.5293426329272615</c:v>
                  </c:pt>
                  <c:pt idx="1">
                    <c:v>0.57735026918962606</c:v>
                  </c:pt>
                  <c:pt idx="2">
                    <c:v>1.927924176512704</c:v>
                  </c:pt>
                  <c:pt idx="3">
                    <c:v>1.9439718040289822</c:v>
                  </c:pt>
                  <c:pt idx="4">
                    <c:v>1.4832396974191335</c:v>
                  </c:pt>
                  <c:pt idx="5">
                    <c:v>0.75</c:v>
                  </c:pt>
                  <c:pt idx="6">
                    <c:v>1.9304394620631997</c:v>
                  </c:pt>
                  <c:pt idx="7">
                    <c:v>1.9882864049937137</c:v>
                  </c:pt>
                  <c:pt idx="8">
                    <c:v>1.4872140247978962</c:v>
                  </c:pt>
                  <c:pt idx="9">
                    <c:v>0.61378832761067692</c:v>
                  </c:pt>
                  <c:pt idx="10">
                    <c:v>1.8714315341303829</c:v>
                  </c:pt>
                  <c:pt idx="11">
                    <c:v>1.9015921986617454</c:v>
                  </c:pt>
                  <c:pt idx="12">
                    <c:v>1.5165750888103091</c:v>
                  </c:pt>
                  <c:pt idx="13">
                    <c:v>1.5</c:v>
                  </c:pt>
                  <c:pt idx="14">
                    <c:v>2.4575126958405948</c:v>
                  </c:pt>
                  <c:pt idx="15">
                    <c:v>2.5336124248179548</c:v>
                  </c:pt>
                  <c:pt idx="16">
                    <c:v>1.2449899597988721</c:v>
                  </c:pt>
                  <c:pt idx="17">
                    <c:v>0.25</c:v>
                  </c:pt>
                  <c:pt idx="18">
                    <c:v>1.8330105067936053</c:v>
                  </c:pt>
                  <c:pt idx="19">
                    <c:v>1.8987635530268183</c:v>
                  </c:pt>
                  <c:pt idx="20">
                    <c:v>1.2747548783981961</c:v>
                  </c:pt>
                  <c:pt idx="21">
                    <c:v>0.80039052967910607</c:v>
                  </c:pt>
                  <c:pt idx="22">
                    <c:v>2.0996218587368372</c:v>
                  </c:pt>
                  <c:pt idx="23">
                    <c:v>2.1238038820222855</c:v>
                  </c:pt>
                  <c:pt idx="24">
                    <c:v>1.1426470851103141</c:v>
                  </c:pt>
                  <c:pt idx="25">
                    <c:v>0.39868611373353641</c:v>
                  </c:pt>
                  <c:pt idx="26">
                    <c:v>1.812525448573272</c:v>
                  </c:pt>
                  <c:pt idx="27">
                    <c:v>1.7638502018941984</c:v>
                  </c:pt>
                </c:numCache>
              </c:numRef>
            </c:minus>
          </c:errBars>
          <c:cat>
            <c:multiLvlStrRef>
              <c:f>RESULTATS!$L$51:$N$78</c:f>
              <c:multiLvlStrCache>
                <c:ptCount val="28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  <c:pt idx="12">
                    <c:v>femení</c:v>
                  </c:pt>
                  <c:pt idx="13">
                    <c:v>masculí</c:v>
                  </c:pt>
                  <c:pt idx="14">
                    <c:v>femení</c:v>
                  </c:pt>
                  <c:pt idx="15">
                    <c:v>masculí</c:v>
                  </c:pt>
                  <c:pt idx="16">
                    <c:v>femení</c:v>
                  </c:pt>
                  <c:pt idx="17">
                    <c:v>masculí</c:v>
                  </c:pt>
                  <c:pt idx="18">
                    <c:v>femení</c:v>
                  </c:pt>
                  <c:pt idx="19">
                    <c:v>masculí</c:v>
                  </c:pt>
                  <c:pt idx="20">
                    <c:v>femení</c:v>
                  </c:pt>
                  <c:pt idx="21">
                    <c:v>masculí</c:v>
                  </c:pt>
                  <c:pt idx="22">
                    <c:v>femení</c:v>
                  </c:pt>
                  <c:pt idx="23">
                    <c:v>masculí</c:v>
                  </c:pt>
                  <c:pt idx="24">
                    <c:v>femení</c:v>
                  </c:pt>
                  <c:pt idx="25">
                    <c:v>masculí</c:v>
                  </c:pt>
                  <c:pt idx="26">
                    <c:v>femení</c:v>
                  </c:pt>
                  <c:pt idx="27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  <c:pt idx="12">
                    <c:v>músic</c:v>
                  </c:pt>
                  <c:pt idx="14">
                    <c:v>no-músic</c:v>
                  </c:pt>
                  <c:pt idx="16">
                    <c:v>músic</c:v>
                  </c:pt>
                  <c:pt idx="18">
                    <c:v>no-músic</c:v>
                  </c:pt>
                  <c:pt idx="20">
                    <c:v>músic</c:v>
                  </c:pt>
                  <c:pt idx="22">
                    <c:v>no-músic</c:v>
                  </c:pt>
                  <c:pt idx="24">
                    <c:v>músic</c:v>
                  </c:pt>
                  <c:pt idx="26">
                    <c:v>no-músic</c:v>
                  </c:pt>
                </c:lvl>
                <c:lvl>
                  <c:pt idx="0">
                    <c:v>LLE</c:v>
                  </c:pt>
                  <c:pt idx="4">
                    <c:v>CSC</c:v>
                  </c:pt>
                  <c:pt idx="8">
                    <c:v>HUM</c:v>
                  </c:pt>
                  <c:pt idx="12">
                    <c:v>CAB</c:v>
                  </c:pt>
                  <c:pt idx="16">
                    <c:v>CAP</c:v>
                  </c:pt>
                  <c:pt idx="20">
                    <c:v>CIE</c:v>
                  </c:pt>
                  <c:pt idx="24">
                    <c:v>GLO</c:v>
                  </c:pt>
                </c:lvl>
              </c:multiLvlStrCache>
            </c:multiLvlStrRef>
          </c:cat>
          <c:val>
            <c:numRef>
              <c:f>(RESULTATS!$O$15:$O$18,RESULTATS!$R$15:$R$18,RESULTATS!$U$15:$U$18,RESULTATS!$X$15:$X$18,RESULTATS!$AA$15:$AA$18,RESULTATS!$AD$15:$AD$18,RESULTATS!$AG$15:$AG$18)</c:f>
              <c:numCache>
                <c:formatCode>0.00</c:formatCode>
                <c:ptCount val="28"/>
                <c:pt idx="0">
                  <c:v>7.3666666666666671</c:v>
                </c:pt>
                <c:pt idx="1">
                  <c:v>7.4999999999999991</c:v>
                </c:pt>
                <c:pt idx="2">
                  <c:v>6.4301886792452834</c:v>
                </c:pt>
                <c:pt idx="3">
                  <c:v>5.9296296296296305</c:v>
                </c:pt>
                <c:pt idx="4">
                  <c:v>7.3</c:v>
                </c:pt>
                <c:pt idx="5">
                  <c:v>7.875</c:v>
                </c:pt>
                <c:pt idx="6">
                  <c:v>7.2735849056603774</c:v>
                </c:pt>
                <c:pt idx="7">
                  <c:v>7.1111111111111107</c:v>
                </c:pt>
                <c:pt idx="8">
                  <c:v>7.333333333333333</c:v>
                </c:pt>
                <c:pt idx="9">
                  <c:v>7.6875</c:v>
                </c:pt>
                <c:pt idx="10">
                  <c:v>6.8518867924528308</c:v>
                </c:pt>
                <c:pt idx="11">
                  <c:v>6.5203703703703706</c:v>
                </c:pt>
                <c:pt idx="12">
                  <c:v>6.6</c:v>
                </c:pt>
                <c:pt idx="13">
                  <c:v>6.75</c:v>
                </c:pt>
                <c:pt idx="14">
                  <c:v>5.1792452830188678</c:v>
                </c:pt>
                <c:pt idx="15">
                  <c:v>5.1111111111111107</c:v>
                </c:pt>
                <c:pt idx="16">
                  <c:v>7.9</c:v>
                </c:pt>
                <c:pt idx="17">
                  <c:v>7.875</c:v>
                </c:pt>
                <c:pt idx="18">
                  <c:v>6.823717948717948</c:v>
                </c:pt>
                <c:pt idx="19">
                  <c:v>6.2888888888888888</c:v>
                </c:pt>
                <c:pt idx="20">
                  <c:v>7.25</c:v>
                </c:pt>
                <c:pt idx="21">
                  <c:v>7.3125</c:v>
                </c:pt>
                <c:pt idx="22">
                  <c:v>5.9465408805031448</c:v>
                </c:pt>
                <c:pt idx="23">
                  <c:v>5.7</c:v>
                </c:pt>
                <c:pt idx="24">
                  <c:v>7.2458333333333345</c:v>
                </c:pt>
                <c:pt idx="25">
                  <c:v>7.4999999999999991</c:v>
                </c:pt>
                <c:pt idx="26">
                  <c:v>6.4420204402515742</c:v>
                </c:pt>
                <c:pt idx="27">
                  <c:v>6.4229166666666666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71498240"/>
        <c:axId val="127865920"/>
      </c:barChart>
      <c:catAx>
        <c:axId val="71498240"/>
        <c:scaling>
          <c:orientation val="minMax"/>
        </c:scaling>
        <c:delete val="0"/>
        <c:axPos val="b"/>
        <c:majorTickMark val="out"/>
        <c:minorTickMark val="none"/>
        <c:tickLblPos val="nextTo"/>
        <c:crossAx val="127865920"/>
        <c:crosses val="autoZero"/>
        <c:auto val="1"/>
        <c:lblAlgn val="ctr"/>
        <c:lblOffset val="100"/>
        <c:noMultiLvlLbl val="0"/>
      </c:catAx>
      <c:valAx>
        <c:axId val="127865920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714982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 sz="1400" b="1" i="0" baseline="0">
                <a:solidFill>
                  <a:sysClr val="windowText" lastClr="000000"/>
                </a:solidFill>
                <a:effectLst/>
                <a:latin typeface="+mn-lt"/>
              </a:rPr>
              <a:t>P.4-B.1: Mitjana de les notes dels alumnes de la promoció 4 als 13 anys</a:t>
            </a:r>
            <a:endParaRPr lang="es-ES" sz="140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563955026455026E-2"/>
          <c:y val="0.11823941798941799"/>
          <c:w val="0.90236309523809521"/>
          <c:h val="0.6013357142857143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7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1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3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5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18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19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1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2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3"/>
            <c:invertIfNegative val="0"/>
            <c:bubble3D val="0"/>
            <c:spPr>
              <a:solidFill>
                <a:srgbClr val="57B7FF"/>
              </a:solidFill>
            </c:spPr>
          </c:dPt>
          <c:dPt>
            <c:idx val="2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5"/>
            <c:invertIfNegative val="0"/>
            <c:bubble3D val="0"/>
            <c:spPr>
              <a:solidFill>
                <a:srgbClr val="0066CC"/>
              </a:solidFill>
            </c:spPr>
          </c:dPt>
          <c:dPt>
            <c:idx val="26"/>
            <c:invertIfNegative val="0"/>
            <c:bubble3D val="0"/>
            <c:spPr>
              <a:solidFill>
                <a:srgbClr val="FF5B5B"/>
              </a:solidFill>
            </c:spPr>
          </c:dPt>
          <c:dPt>
            <c:idx val="27"/>
            <c:invertIfNegative val="0"/>
            <c:bubble3D val="0"/>
            <c:spPr>
              <a:solidFill>
                <a:srgbClr val="57B7FF"/>
              </a:solidFill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n = 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n = 51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n = 31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n = 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n = 51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/>
                      <a:t>n = 31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n = 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US"/>
                      <a:t>n = 51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/>
                      <a:t>n = 31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2"/>
              <c:layout/>
              <c:tx>
                <c:rich>
                  <a:bodyPr/>
                  <a:lstStyle/>
                  <a:p>
                    <a:r>
                      <a:rPr lang="en-US"/>
                      <a:t>n = 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3"/>
              <c:layout/>
              <c:tx>
                <c:rich>
                  <a:bodyPr/>
                  <a:lstStyle/>
                  <a:p>
                    <a:r>
                      <a:rPr lang="en-US"/>
                      <a:t>n =</a:t>
                    </a:r>
                    <a:r>
                      <a:rPr lang="en-US" baseline="0"/>
                      <a:t> 4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4"/>
              <c:layout/>
              <c:tx>
                <c:rich>
                  <a:bodyPr/>
                  <a:lstStyle/>
                  <a:p>
                    <a:r>
                      <a:rPr lang="en-US"/>
                      <a:t>n = 51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5"/>
              <c:layout/>
              <c:tx>
                <c:rich>
                  <a:bodyPr/>
                  <a:lstStyle/>
                  <a:p>
                    <a:r>
                      <a:rPr lang="en-US"/>
                      <a:t>n = 31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6"/>
              <c:layout/>
              <c:tx>
                <c:rich>
                  <a:bodyPr/>
                  <a:lstStyle/>
                  <a:p>
                    <a:r>
                      <a:rPr lang="en-US"/>
                      <a:t>n = 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7"/>
              <c:layout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8"/>
              <c:layout/>
              <c:tx>
                <c:rich>
                  <a:bodyPr/>
                  <a:lstStyle/>
                  <a:p>
                    <a:r>
                      <a:rPr lang="en-US"/>
                      <a:t>n = 51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9"/>
              <c:layout/>
              <c:tx>
                <c:rich>
                  <a:bodyPr/>
                  <a:lstStyle/>
                  <a:p>
                    <a:r>
                      <a:rPr lang="en-US"/>
                      <a:t>n = 31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0"/>
              <c:layout/>
              <c:tx>
                <c:rich>
                  <a:bodyPr/>
                  <a:lstStyle/>
                  <a:p>
                    <a:r>
                      <a:rPr lang="en-US"/>
                      <a:t>n = 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1"/>
              <c:layout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2"/>
              <c:layout/>
              <c:tx>
                <c:rich>
                  <a:bodyPr/>
                  <a:lstStyle/>
                  <a:p>
                    <a:r>
                      <a:rPr lang="en-US"/>
                      <a:t>n = 51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3"/>
              <c:layout/>
              <c:tx>
                <c:rich>
                  <a:bodyPr/>
                  <a:lstStyle/>
                  <a:p>
                    <a:r>
                      <a:rPr lang="en-US"/>
                      <a:t>n = 31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4"/>
              <c:layout/>
              <c:tx>
                <c:rich>
                  <a:bodyPr/>
                  <a:lstStyle/>
                  <a:p>
                    <a:r>
                      <a:rPr lang="en-US"/>
                      <a:t>n = 7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5"/>
              <c:layout/>
              <c:tx>
                <c:rich>
                  <a:bodyPr/>
                  <a:lstStyle/>
                  <a:p>
                    <a:r>
                      <a:rPr lang="en-US"/>
                      <a:t>n = 4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6"/>
              <c:layout/>
              <c:tx>
                <c:rich>
                  <a:bodyPr/>
                  <a:lstStyle/>
                  <a:p>
                    <a:r>
                      <a:rPr lang="en-US"/>
                      <a:t>n = 51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7"/>
              <c:layout/>
              <c:tx>
                <c:rich>
                  <a:bodyPr/>
                  <a:lstStyle/>
                  <a:p>
                    <a:r>
                      <a:rPr lang="en-US"/>
                      <a:t>n = 31</a:t>
                    </a:r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 rot="-5400000"/>
              <a:lstStyle/>
              <a:p>
                <a:pPr>
                  <a:defRPr/>
                </a:pPr>
                <a:endParaRPr lang="ca-ES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(RESULTATS!$P$7:$P$10,RESULTATS!$S$7:$S$10,RESULTATS!$V$7:$V$10,RESULTATS!$Y$7:$Y$10,RESULTATS!$AB$7:$AB$10,RESULTATS!$AE$7:$AE$10,RESULTATS!$AH$7:$AH$10)</c:f>
                <c:numCache>
                  <c:formatCode>General</c:formatCode>
                  <c:ptCount val="28"/>
                  <c:pt idx="0">
                    <c:v>1.3758114488755859</c:v>
                  </c:pt>
                  <c:pt idx="1">
                    <c:v>2.7691881080522105</c:v>
                  </c:pt>
                  <c:pt idx="2">
                    <c:v>1.9737879267936638</c:v>
                  </c:pt>
                  <c:pt idx="3">
                    <c:v>1.7565174761346791</c:v>
                  </c:pt>
                  <c:pt idx="4">
                    <c:v>1.2149857925879102</c:v>
                  </c:pt>
                  <c:pt idx="5">
                    <c:v>2.1602468994692869</c:v>
                  </c:pt>
                  <c:pt idx="6">
                    <c:v>2.0111941628754568</c:v>
                  </c:pt>
                  <c:pt idx="7">
                    <c:v>1.9398204107098305</c:v>
                  </c:pt>
                  <c:pt idx="8">
                    <c:v>1.2801909579781001</c:v>
                  </c:pt>
                  <c:pt idx="9">
                    <c:v>2.4382121466808853</c:v>
                  </c:pt>
                  <c:pt idx="10">
                    <c:v>1.9447693939495032</c:v>
                  </c:pt>
                  <c:pt idx="11">
                    <c:v>1.820171145471011</c:v>
                  </c:pt>
                  <c:pt idx="12">
                    <c:v>1.3801311186847094</c:v>
                  </c:pt>
                  <c:pt idx="13">
                    <c:v>2.8722813232690143</c:v>
                  </c:pt>
                  <c:pt idx="14">
                    <c:v>2.3005540679601175</c:v>
                  </c:pt>
                  <c:pt idx="15">
                    <c:v>2.1210668851271044</c:v>
                  </c:pt>
                  <c:pt idx="16">
                    <c:v>1.0293317295817737</c:v>
                  </c:pt>
                  <c:pt idx="17">
                    <c:v>1.5478479684172259</c:v>
                  </c:pt>
                  <c:pt idx="18">
                    <c:v>1.9302544788035529</c:v>
                  </c:pt>
                  <c:pt idx="19">
                    <c:v>2.0508325086399966</c:v>
                  </c:pt>
                  <c:pt idx="20">
                    <c:v>1.0797789676816365</c:v>
                  </c:pt>
                  <c:pt idx="21">
                    <c:v>1.8551027599569787</c:v>
                  </c:pt>
                  <c:pt idx="22">
                    <c:v>1.9707356544214258</c:v>
                  </c:pt>
                  <c:pt idx="23">
                    <c:v>1.9802536630170569</c:v>
                  </c:pt>
                  <c:pt idx="24">
                    <c:v>0.78637209792113638</c:v>
                  </c:pt>
                  <c:pt idx="25">
                    <c:v>1.9247733903414856</c:v>
                  </c:pt>
                  <c:pt idx="26">
                    <c:v>1.7067843655737673</c:v>
                  </c:pt>
                  <c:pt idx="27">
                    <c:v>1.7078851945210698</c:v>
                  </c:pt>
                </c:numCache>
              </c:numRef>
            </c:plus>
            <c:minus>
              <c:numRef>
                <c:f>(RESULTATS!$P$7:$P$10,RESULTATS!$S$7:$S$10,RESULTATS!$V$7:$V$10,RESULTATS!$Y$7:$Y$10,RESULTATS!$AB$7:$AB$10,RESULTATS!$AE$7:$AE$10,RESULTATS!$AH$7:$AH$10)</c:f>
                <c:numCache>
                  <c:formatCode>General</c:formatCode>
                  <c:ptCount val="28"/>
                  <c:pt idx="0">
                    <c:v>1.3758114488755859</c:v>
                  </c:pt>
                  <c:pt idx="1">
                    <c:v>2.7691881080522105</c:v>
                  </c:pt>
                  <c:pt idx="2">
                    <c:v>1.9737879267936638</c:v>
                  </c:pt>
                  <c:pt idx="3">
                    <c:v>1.7565174761346791</c:v>
                  </c:pt>
                  <c:pt idx="4">
                    <c:v>1.2149857925879102</c:v>
                  </c:pt>
                  <c:pt idx="5">
                    <c:v>2.1602468994692869</c:v>
                  </c:pt>
                  <c:pt idx="6">
                    <c:v>2.0111941628754568</c:v>
                  </c:pt>
                  <c:pt idx="7">
                    <c:v>1.9398204107098305</c:v>
                  </c:pt>
                  <c:pt idx="8">
                    <c:v>1.2801909579781001</c:v>
                  </c:pt>
                  <c:pt idx="9">
                    <c:v>2.4382121466808853</c:v>
                  </c:pt>
                  <c:pt idx="10">
                    <c:v>1.9447693939495032</c:v>
                  </c:pt>
                  <c:pt idx="11">
                    <c:v>1.820171145471011</c:v>
                  </c:pt>
                  <c:pt idx="12">
                    <c:v>1.3801311186847094</c:v>
                  </c:pt>
                  <c:pt idx="13">
                    <c:v>2.8722813232690143</c:v>
                  </c:pt>
                  <c:pt idx="14">
                    <c:v>2.3005540679601175</c:v>
                  </c:pt>
                  <c:pt idx="15">
                    <c:v>2.1210668851271044</c:v>
                  </c:pt>
                  <c:pt idx="16">
                    <c:v>1.0293317295817737</c:v>
                  </c:pt>
                  <c:pt idx="17">
                    <c:v>1.5478479684172259</c:v>
                  </c:pt>
                  <c:pt idx="18">
                    <c:v>1.9302544788035529</c:v>
                  </c:pt>
                  <c:pt idx="19">
                    <c:v>2.0508325086399966</c:v>
                  </c:pt>
                  <c:pt idx="20">
                    <c:v>1.0797789676816365</c:v>
                  </c:pt>
                  <c:pt idx="21">
                    <c:v>1.8551027599569787</c:v>
                  </c:pt>
                  <c:pt idx="22">
                    <c:v>1.9707356544214258</c:v>
                  </c:pt>
                  <c:pt idx="23">
                    <c:v>1.9802536630170569</c:v>
                  </c:pt>
                  <c:pt idx="24">
                    <c:v>0.78637209792113638</c:v>
                  </c:pt>
                  <c:pt idx="25">
                    <c:v>1.9247733903414856</c:v>
                  </c:pt>
                  <c:pt idx="26">
                    <c:v>1.7067843655737673</c:v>
                  </c:pt>
                  <c:pt idx="27">
                    <c:v>1.7078851945210698</c:v>
                  </c:pt>
                </c:numCache>
              </c:numRef>
            </c:minus>
          </c:errBars>
          <c:cat>
            <c:multiLvlStrRef>
              <c:f>RESULTATS!$L$51:$N$78</c:f>
              <c:multiLvlStrCache>
                <c:ptCount val="28"/>
                <c:lvl>
                  <c:pt idx="0">
                    <c:v>femení</c:v>
                  </c:pt>
                  <c:pt idx="1">
                    <c:v>masculí</c:v>
                  </c:pt>
                  <c:pt idx="2">
                    <c:v>femení</c:v>
                  </c:pt>
                  <c:pt idx="3">
                    <c:v>masculí</c:v>
                  </c:pt>
                  <c:pt idx="4">
                    <c:v>femení</c:v>
                  </c:pt>
                  <c:pt idx="5">
                    <c:v>masculí</c:v>
                  </c:pt>
                  <c:pt idx="6">
                    <c:v>femení</c:v>
                  </c:pt>
                  <c:pt idx="7">
                    <c:v>masculí</c:v>
                  </c:pt>
                  <c:pt idx="8">
                    <c:v>femení</c:v>
                  </c:pt>
                  <c:pt idx="9">
                    <c:v>masculí</c:v>
                  </c:pt>
                  <c:pt idx="10">
                    <c:v>femení</c:v>
                  </c:pt>
                  <c:pt idx="11">
                    <c:v>masculí</c:v>
                  </c:pt>
                  <c:pt idx="12">
                    <c:v>femení</c:v>
                  </c:pt>
                  <c:pt idx="13">
                    <c:v>masculí</c:v>
                  </c:pt>
                  <c:pt idx="14">
                    <c:v>femení</c:v>
                  </c:pt>
                  <c:pt idx="15">
                    <c:v>masculí</c:v>
                  </c:pt>
                  <c:pt idx="16">
                    <c:v>femení</c:v>
                  </c:pt>
                  <c:pt idx="17">
                    <c:v>masculí</c:v>
                  </c:pt>
                  <c:pt idx="18">
                    <c:v>femení</c:v>
                  </c:pt>
                  <c:pt idx="19">
                    <c:v>masculí</c:v>
                  </c:pt>
                  <c:pt idx="20">
                    <c:v>femení</c:v>
                  </c:pt>
                  <c:pt idx="21">
                    <c:v>masculí</c:v>
                  </c:pt>
                  <c:pt idx="22">
                    <c:v>femení</c:v>
                  </c:pt>
                  <c:pt idx="23">
                    <c:v>masculí</c:v>
                  </c:pt>
                  <c:pt idx="24">
                    <c:v>femení</c:v>
                  </c:pt>
                  <c:pt idx="25">
                    <c:v>masculí</c:v>
                  </c:pt>
                  <c:pt idx="26">
                    <c:v>femení</c:v>
                  </c:pt>
                  <c:pt idx="27">
                    <c:v>masculí</c:v>
                  </c:pt>
                </c:lvl>
                <c:lvl>
                  <c:pt idx="0">
                    <c:v>músic</c:v>
                  </c:pt>
                  <c:pt idx="2">
                    <c:v>no-músic</c:v>
                  </c:pt>
                  <c:pt idx="4">
                    <c:v>músic</c:v>
                  </c:pt>
                  <c:pt idx="6">
                    <c:v>no-músic</c:v>
                  </c:pt>
                  <c:pt idx="8">
                    <c:v>músic</c:v>
                  </c:pt>
                  <c:pt idx="10">
                    <c:v>no-músic</c:v>
                  </c:pt>
                  <c:pt idx="12">
                    <c:v>músic</c:v>
                  </c:pt>
                  <c:pt idx="14">
                    <c:v>no-músic</c:v>
                  </c:pt>
                  <c:pt idx="16">
                    <c:v>músic</c:v>
                  </c:pt>
                  <c:pt idx="18">
                    <c:v>no-músic</c:v>
                  </c:pt>
                  <c:pt idx="20">
                    <c:v>músic</c:v>
                  </c:pt>
                  <c:pt idx="22">
                    <c:v>no-músic</c:v>
                  </c:pt>
                  <c:pt idx="24">
                    <c:v>músic</c:v>
                  </c:pt>
                  <c:pt idx="26">
                    <c:v>no-músic</c:v>
                  </c:pt>
                </c:lvl>
                <c:lvl>
                  <c:pt idx="0">
                    <c:v>LLE</c:v>
                  </c:pt>
                  <c:pt idx="4">
                    <c:v>CSC</c:v>
                  </c:pt>
                  <c:pt idx="8">
                    <c:v>HUM</c:v>
                  </c:pt>
                  <c:pt idx="12">
                    <c:v>CAB</c:v>
                  </c:pt>
                  <c:pt idx="16">
                    <c:v>CAP</c:v>
                  </c:pt>
                  <c:pt idx="20">
                    <c:v>CIE</c:v>
                  </c:pt>
                  <c:pt idx="24">
                    <c:v>GLO</c:v>
                  </c:pt>
                </c:lvl>
              </c:multiLvlStrCache>
            </c:multiLvlStrRef>
          </c:cat>
          <c:val>
            <c:numRef>
              <c:f>(RESULTATS!$O$7:$O$10,RESULTATS!$R$7:$R$10,RESULTATS!$U$7:$U$10,RESULTATS!$X$7:$X$10,RESULTATS!$AA$7:$AA$10,RESULTATS!$AD$7:$AD$10,RESULTATS!$AG$7:$AG$10)</c:f>
              <c:numCache>
                <c:formatCode>0.00</c:formatCode>
                <c:ptCount val="28"/>
                <c:pt idx="0">
                  <c:v>7.2261904761904763</c:v>
                </c:pt>
                <c:pt idx="1">
                  <c:v>6.354166666666667</c:v>
                </c:pt>
                <c:pt idx="2">
                  <c:v>5.3614379084967325</c:v>
                </c:pt>
                <c:pt idx="3">
                  <c:v>5.0139784946236556</c:v>
                </c:pt>
                <c:pt idx="4">
                  <c:v>7.8571428571428568</c:v>
                </c:pt>
                <c:pt idx="5">
                  <c:v>7</c:v>
                </c:pt>
                <c:pt idx="6">
                  <c:v>6.5098039215686274</c:v>
                </c:pt>
                <c:pt idx="7">
                  <c:v>6.290322580645161</c:v>
                </c:pt>
                <c:pt idx="8">
                  <c:v>7.541666666666667</c:v>
                </c:pt>
                <c:pt idx="9">
                  <c:v>6.6770833333333339</c:v>
                </c:pt>
                <c:pt idx="10">
                  <c:v>5.9356209150326782</c:v>
                </c:pt>
                <c:pt idx="11">
                  <c:v>5.6521505376344088</c:v>
                </c:pt>
                <c:pt idx="12">
                  <c:v>6.7142857142857144</c:v>
                </c:pt>
                <c:pt idx="13">
                  <c:v>6.25</c:v>
                </c:pt>
                <c:pt idx="14">
                  <c:v>4.784313725490196</c:v>
                </c:pt>
                <c:pt idx="15">
                  <c:v>5.032258064516129</c:v>
                </c:pt>
                <c:pt idx="16">
                  <c:v>7.3571428571428568</c:v>
                </c:pt>
                <c:pt idx="17">
                  <c:v>6.875</c:v>
                </c:pt>
                <c:pt idx="18">
                  <c:v>5.617647058823529</c:v>
                </c:pt>
                <c:pt idx="19">
                  <c:v>5.5483870967741939</c:v>
                </c:pt>
                <c:pt idx="20">
                  <c:v>7.1964285714285712</c:v>
                </c:pt>
                <c:pt idx="21">
                  <c:v>6.71875</c:v>
                </c:pt>
                <c:pt idx="22">
                  <c:v>5.409313725490196</c:v>
                </c:pt>
                <c:pt idx="23">
                  <c:v>5.419354838709677</c:v>
                </c:pt>
                <c:pt idx="24">
                  <c:v>7.541666666666667</c:v>
                </c:pt>
                <c:pt idx="25">
                  <c:v>7.0989583333333339</c:v>
                </c:pt>
                <c:pt idx="26">
                  <c:v>6.424986383442266</c:v>
                </c:pt>
                <c:pt idx="27">
                  <c:v>6.0602419354838712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78045696"/>
        <c:axId val="127868224"/>
      </c:barChart>
      <c:catAx>
        <c:axId val="78045696"/>
        <c:scaling>
          <c:orientation val="minMax"/>
        </c:scaling>
        <c:delete val="0"/>
        <c:axPos val="b"/>
        <c:majorTickMark val="out"/>
        <c:minorTickMark val="none"/>
        <c:tickLblPos val="nextTo"/>
        <c:crossAx val="127868224"/>
        <c:crosses val="autoZero"/>
        <c:auto val="1"/>
        <c:lblAlgn val="ctr"/>
        <c:lblOffset val="100"/>
        <c:noMultiLvlLbl val="0"/>
      </c:catAx>
      <c:valAx>
        <c:axId val="127868224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Qualificació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780456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4.xml"/><Relationship Id="rId13" Type="http://schemas.openxmlformats.org/officeDocument/2006/relationships/chart" Target="../charts/chart19.xml"/><Relationship Id="rId18" Type="http://schemas.openxmlformats.org/officeDocument/2006/relationships/chart" Target="../charts/chart24.xml"/><Relationship Id="rId3" Type="http://schemas.openxmlformats.org/officeDocument/2006/relationships/chart" Target="../charts/chart9.xml"/><Relationship Id="rId21" Type="http://schemas.openxmlformats.org/officeDocument/2006/relationships/chart" Target="../charts/chart27.xml"/><Relationship Id="rId7" Type="http://schemas.openxmlformats.org/officeDocument/2006/relationships/chart" Target="../charts/chart13.xml"/><Relationship Id="rId12" Type="http://schemas.openxmlformats.org/officeDocument/2006/relationships/chart" Target="../charts/chart18.xml"/><Relationship Id="rId17" Type="http://schemas.openxmlformats.org/officeDocument/2006/relationships/chart" Target="../charts/chart23.xml"/><Relationship Id="rId2" Type="http://schemas.openxmlformats.org/officeDocument/2006/relationships/chart" Target="../charts/chart8.xml"/><Relationship Id="rId16" Type="http://schemas.openxmlformats.org/officeDocument/2006/relationships/chart" Target="../charts/chart22.xml"/><Relationship Id="rId20" Type="http://schemas.openxmlformats.org/officeDocument/2006/relationships/chart" Target="../charts/chart26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11" Type="http://schemas.openxmlformats.org/officeDocument/2006/relationships/chart" Target="../charts/chart17.xml"/><Relationship Id="rId5" Type="http://schemas.openxmlformats.org/officeDocument/2006/relationships/chart" Target="../charts/chart11.xml"/><Relationship Id="rId15" Type="http://schemas.openxmlformats.org/officeDocument/2006/relationships/chart" Target="../charts/chart21.xml"/><Relationship Id="rId23" Type="http://schemas.openxmlformats.org/officeDocument/2006/relationships/chart" Target="../charts/chart29.xml"/><Relationship Id="rId10" Type="http://schemas.openxmlformats.org/officeDocument/2006/relationships/chart" Target="../charts/chart16.xml"/><Relationship Id="rId19" Type="http://schemas.openxmlformats.org/officeDocument/2006/relationships/chart" Target="../charts/chart25.xml"/><Relationship Id="rId4" Type="http://schemas.openxmlformats.org/officeDocument/2006/relationships/chart" Target="../charts/chart10.xml"/><Relationship Id="rId9" Type="http://schemas.openxmlformats.org/officeDocument/2006/relationships/chart" Target="../charts/chart15.xml"/><Relationship Id="rId14" Type="http://schemas.openxmlformats.org/officeDocument/2006/relationships/chart" Target="../charts/chart20.xml"/><Relationship Id="rId22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9523</xdr:colOff>
      <xdr:row>0</xdr:row>
      <xdr:rowOff>190498</xdr:rowOff>
    </xdr:from>
    <xdr:to>
      <xdr:col>41</xdr:col>
      <xdr:colOff>79423</xdr:colOff>
      <xdr:row>19</xdr:row>
      <xdr:rowOff>179548</xdr:rowOff>
    </xdr:to>
    <xdr:graphicFrame macro="">
      <xdr:nvGraphicFramePr>
        <xdr:cNvPr id="1038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1</xdr:row>
      <xdr:rowOff>9524</xdr:rowOff>
    </xdr:from>
    <xdr:to>
      <xdr:col>39</xdr:col>
      <xdr:colOff>98475</xdr:colOff>
      <xdr:row>20</xdr:row>
      <xdr:rowOff>170024</xdr:rowOff>
    </xdr:to>
    <xdr:graphicFrame macro="">
      <xdr:nvGraphicFramePr>
        <xdr:cNvPr id="410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0</xdr:colOff>
      <xdr:row>1</xdr:row>
      <xdr:rowOff>0</xdr:rowOff>
    </xdr:from>
    <xdr:to>
      <xdr:col>44</xdr:col>
      <xdr:colOff>365175</xdr:colOff>
      <xdr:row>20</xdr:row>
      <xdr:rowOff>160500</xdr:rowOff>
    </xdr:to>
    <xdr:graphicFrame macro="">
      <xdr:nvGraphicFramePr>
        <xdr:cNvPr id="5124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380999</xdr:colOff>
      <xdr:row>1</xdr:row>
      <xdr:rowOff>9525</xdr:rowOff>
    </xdr:from>
    <xdr:to>
      <xdr:col>41</xdr:col>
      <xdr:colOff>69899</xdr:colOff>
      <xdr:row>20</xdr:row>
      <xdr:rowOff>170025</xdr:rowOff>
    </xdr:to>
    <xdr:graphicFrame macro="">
      <xdr:nvGraphicFramePr>
        <xdr:cNvPr id="6148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43</xdr:col>
      <xdr:colOff>4082</xdr:colOff>
      <xdr:row>1</xdr:row>
      <xdr:rowOff>0</xdr:rowOff>
    </xdr:from>
    <xdr:to>
      <xdr:col>50</xdr:col>
      <xdr:colOff>245432</xdr:colOff>
      <xdr:row>20</xdr:row>
      <xdr:rowOff>164582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41</xdr:col>
      <xdr:colOff>0</xdr:colOff>
      <xdr:row>1</xdr:row>
      <xdr:rowOff>13607</xdr:rowOff>
    </xdr:from>
    <xdr:to>
      <xdr:col>48</xdr:col>
      <xdr:colOff>352929</xdr:colOff>
      <xdr:row>20</xdr:row>
      <xdr:rowOff>174107</xdr:rowOff>
    </xdr:to>
    <xdr:graphicFrame macro="">
      <xdr:nvGraphicFramePr>
        <xdr:cNvPr id="7171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1814</xdr:colOff>
      <xdr:row>0</xdr:row>
      <xdr:rowOff>196849</xdr:rowOff>
    </xdr:from>
    <xdr:to>
      <xdr:col>45</xdr:col>
      <xdr:colOff>703814</xdr:colOff>
      <xdr:row>19</xdr:row>
      <xdr:rowOff>185899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35</xdr:col>
      <xdr:colOff>759732</xdr:colOff>
      <xdr:row>21</xdr:row>
      <xdr:rowOff>22679</xdr:rowOff>
    </xdr:from>
    <xdr:to>
      <xdr:col>45</xdr:col>
      <xdr:colOff>699732</xdr:colOff>
      <xdr:row>39</xdr:row>
      <xdr:rowOff>204497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47</xdr:col>
      <xdr:colOff>0</xdr:colOff>
      <xdr:row>1</xdr:row>
      <xdr:rowOff>0</xdr:rowOff>
    </xdr:from>
    <xdr:to>
      <xdr:col>56</xdr:col>
      <xdr:colOff>702000</xdr:colOff>
      <xdr:row>19</xdr:row>
      <xdr:rowOff>195425</xdr:rowOff>
    </xdr:to>
    <xdr:graphicFrame macro="">
      <xdr:nvGraphicFramePr>
        <xdr:cNvPr id="27" name="2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58</xdr:col>
      <xdr:colOff>0</xdr:colOff>
      <xdr:row>1</xdr:row>
      <xdr:rowOff>0</xdr:rowOff>
    </xdr:from>
    <xdr:to>
      <xdr:col>67</xdr:col>
      <xdr:colOff>702000</xdr:colOff>
      <xdr:row>19</xdr:row>
      <xdr:rowOff>195425</xdr:rowOff>
    </xdr:to>
    <xdr:graphicFrame macro="">
      <xdr:nvGraphicFramePr>
        <xdr:cNvPr id="29" name="2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47</xdr:col>
      <xdr:colOff>0</xdr:colOff>
      <xdr:row>21</xdr:row>
      <xdr:rowOff>0</xdr:rowOff>
    </xdr:from>
    <xdr:to>
      <xdr:col>56</xdr:col>
      <xdr:colOff>702000</xdr:colOff>
      <xdr:row>39</xdr:row>
      <xdr:rowOff>181818</xdr:rowOff>
    </xdr:to>
    <xdr:graphicFrame macro="">
      <xdr:nvGraphicFramePr>
        <xdr:cNvPr id="30" name="2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58</xdr:col>
      <xdr:colOff>0</xdr:colOff>
      <xdr:row>21</xdr:row>
      <xdr:rowOff>0</xdr:rowOff>
    </xdr:from>
    <xdr:to>
      <xdr:col>67</xdr:col>
      <xdr:colOff>702000</xdr:colOff>
      <xdr:row>39</xdr:row>
      <xdr:rowOff>181818</xdr:rowOff>
    </xdr:to>
    <xdr:graphicFrame macro="">
      <xdr:nvGraphicFramePr>
        <xdr:cNvPr id="31" name="3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14</xdr:col>
      <xdr:colOff>761999</xdr:colOff>
      <xdr:row>50</xdr:row>
      <xdr:rowOff>11906</xdr:rowOff>
    </xdr:from>
    <xdr:to>
      <xdr:col>21</xdr:col>
      <xdr:colOff>13607</xdr:colOff>
      <xdr:row>69</xdr:row>
      <xdr:rowOff>13607</xdr:rowOff>
    </xdr:to>
    <xdr:graphicFrame macro="">
      <xdr:nvGraphicFramePr>
        <xdr:cNvPr id="15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22</xdr:col>
      <xdr:colOff>10205</xdr:colOff>
      <xdr:row>50</xdr:row>
      <xdr:rowOff>8504</xdr:rowOff>
    </xdr:from>
    <xdr:to>
      <xdr:col>28</xdr:col>
      <xdr:colOff>13607</xdr:colOff>
      <xdr:row>69</xdr:row>
      <xdr:rowOff>13607</xdr:rowOff>
    </xdr:to>
    <xdr:graphicFrame macro="">
      <xdr:nvGraphicFramePr>
        <xdr:cNvPr id="16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29</xdr:col>
      <xdr:colOff>13607</xdr:colOff>
      <xdr:row>50</xdr:row>
      <xdr:rowOff>-1</xdr:rowOff>
    </xdr:from>
    <xdr:to>
      <xdr:col>35</xdr:col>
      <xdr:colOff>27214</xdr:colOff>
      <xdr:row>69</xdr:row>
      <xdr:rowOff>13607</xdr:rowOff>
    </xdr:to>
    <xdr:graphicFrame macro="">
      <xdr:nvGraphicFramePr>
        <xdr:cNvPr id="17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15</xdr:col>
      <xdr:colOff>0</xdr:colOff>
      <xdr:row>70</xdr:row>
      <xdr:rowOff>0</xdr:rowOff>
    </xdr:from>
    <xdr:to>
      <xdr:col>21</xdr:col>
      <xdr:colOff>40821</xdr:colOff>
      <xdr:row>90</xdr:row>
      <xdr:rowOff>13607</xdr:rowOff>
    </xdr:to>
    <xdr:graphicFrame macro="">
      <xdr:nvGraphicFramePr>
        <xdr:cNvPr id="18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22</xdr:col>
      <xdr:colOff>0</xdr:colOff>
      <xdr:row>70</xdr:row>
      <xdr:rowOff>0</xdr:rowOff>
    </xdr:from>
    <xdr:to>
      <xdr:col>28</xdr:col>
      <xdr:colOff>27214</xdr:colOff>
      <xdr:row>89</xdr:row>
      <xdr:rowOff>176893</xdr:rowOff>
    </xdr:to>
    <xdr:graphicFrame macro="">
      <xdr:nvGraphicFramePr>
        <xdr:cNvPr id="19" name="1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29</xdr:col>
      <xdr:colOff>0</xdr:colOff>
      <xdr:row>70</xdr:row>
      <xdr:rowOff>0</xdr:rowOff>
    </xdr:from>
    <xdr:to>
      <xdr:col>35</xdr:col>
      <xdr:colOff>27214</xdr:colOff>
      <xdr:row>89</xdr:row>
      <xdr:rowOff>176893</xdr:rowOff>
    </xdr:to>
    <xdr:graphicFrame macro="">
      <xdr:nvGraphicFramePr>
        <xdr:cNvPr id="20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70</xdr:col>
      <xdr:colOff>4082</xdr:colOff>
      <xdr:row>1</xdr:row>
      <xdr:rowOff>6349</xdr:rowOff>
    </xdr:from>
    <xdr:to>
      <xdr:col>79</xdr:col>
      <xdr:colOff>706082</xdr:colOff>
      <xdr:row>19</xdr:row>
      <xdr:rowOff>185899</xdr:rowOff>
    </xdr:to>
    <xdr:graphicFrame macro="">
      <xdr:nvGraphicFramePr>
        <xdr:cNvPr id="21" name="2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70</xdr:col>
      <xdr:colOff>0</xdr:colOff>
      <xdr:row>21</xdr:row>
      <xdr:rowOff>22679</xdr:rowOff>
    </xdr:from>
    <xdr:to>
      <xdr:col>79</xdr:col>
      <xdr:colOff>702000</xdr:colOff>
      <xdr:row>40</xdr:row>
      <xdr:rowOff>4472</xdr:rowOff>
    </xdr:to>
    <xdr:graphicFrame macro="">
      <xdr:nvGraphicFramePr>
        <xdr:cNvPr id="22" name="2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70</xdr:col>
      <xdr:colOff>25400</xdr:colOff>
      <xdr:row>40</xdr:row>
      <xdr:rowOff>185964</xdr:rowOff>
    </xdr:from>
    <xdr:to>
      <xdr:col>79</xdr:col>
      <xdr:colOff>727400</xdr:colOff>
      <xdr:row>59</xdr:row>
      <xdr:rowOff>161407</xdr:rowOff>
    </xdr:to>
    <xdr:graphicFrame macro="">
      <xdr:nvGraphicFramePr>
        <xdr:cNvPr id="23" name="2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81</xdr:col>
      <xdr:colOff>2268</xdr:colOff>
      <xdr:row>1</xdr:row>
      <xdr:rowOff>0</xdr:rowOff>
    </xdr:from>
    <xdr:to>
      <xdr:col>90</xdr:col>
      <xdr:colOff>704268</xdr:colOff>
      <xdr:row>19</xdr:row>
      <xdr:rowOff>185900</xdr:rowOff>
    </xdr:to>
    <xdr:graphicFrame macro="">
      <xdr:nvGraphicFramePr>
        <xdr:cNvPr id="24" name="2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92</xdr:col>
      <xdr:colOff>2268</xdr:colOff>
      <xdr:row>1</xdr:row>
      <xdr:rowOff>0</xdr:rowOff>
    </xdr:from>
    <xdr:to>
      <xdr:col>101</xdr:col>
      <xdr:colOff>704268</xdr:colOff>
      <xdr:row>19</xdr:row>
      <xdr:rowOff>185900</xdr:rowOff>
    </xdr:to>
    <xdr:graphicFrame macro="">
      <xdr:nvGraphicFramePr>
        <xdr:cNvPr id="25" name="2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81</xdr:col>
      <xdr:colOff>2268</xdr:colOff>
      <xdr:row>21</xdr:row>
      <xdr:rowOff>0</xdr:rowOff>
    </xdr:from>
    <xdr:to>
      <xdr:col>90</xdr:col>
      <xdr:colOff>704268</xdr:colOff>
      <xdr:row>39</xdr:row>
      <xdr:rowOff>181818</xdr:rowOff>
    </xdr:to>
    <xdr:graphicFrame macro="">
      <xdr:nvGraphicFramePr>
        <xdr:cNvPr id="26" name="2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92</xdr:col>
      <xdr:colOff>2268</xdr:colOff>
      <xdr:row>21</xdr:row>
      <xdr:rowOff>0</xdr:rowOff>
    </xdr:from>
    <xdr:to>
      <xdr:col>101</xdr:col>
      <xdr:colOff>704268</xdr:colOff>
      <xdr:row>39</xdr:row>
      <xdr:rowOff>181818</xdr:rowOff>
    </xdr:to>
    <xdr:graphicFrame macro="">
      <xdr:nvGraphicFramePr>
        <xdr:cNvPr id="28" name="2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36</xdr:col>
      <xdr:colOff>0</xdr:colOff>
      <xdr:row>41</xdr:row>
      <xdr:rowOff>16784</xdr:rowOff>
    </xdr:from>
    <xdr:to>
      <xdr:col>45</xdr:col>
      <xdr:colOff>702000</xdr:colOff>
      <xdr:row>66</xdr:row>
      <xdr:rowOff>66677</xdr:rowOff>
    </xdr:to>
    <xdr:graphicFrame macro="">
      <xdr:nvGraphicFramePr>
        <xdr:cNvPr id="32" name="3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47</xdr:col>
      <xdr:colOff>4536</xdr:colOff>
      <xdr:row>41</xdr:row>
      <xdr:rowOff>0</xdr:rowOff>
    </xdr:from>
    <xdr:to>
      <xdr:col>56</xdr:col>
      <xdr:colOff>706536</xdr:colOff>
      <xdr:row>66</xdr:row>
      <xdr:rowOff>34926</xdr:rowOff>
    </xdr:to>
    <xdr:graphicFrame macro="">
      <xdr:nvGraphicFramePr>
        <xdr:cNvPr id="33" name="3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36</xdr:col>
      <xdr:colOff>4536</xdr:colOff>
      <xdr:row>68</xdr:row>
      <xdr:rowOff>26311</xdr:rowOff>
    </xdr:from>
    <xdr:to>
      <xdr:col>45</xdr:col>
      <xdr:colOff>706536</xdr:colOff>
      <xdr:row>93</xdr:row>
      <xdr:rowOff>74614</xdr:rowOff>
    </xdr:to>
    <xdr:graphicFrame macro="">
      <xdr:nvGraphicFramePr>
        <xdr:cNvPr id="34" name="3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47</xdr:col>
      <xdr:colOff>9073</xdr:colOff>
      <xdr:row>68</xdr:row>
      <xdr:rowOff>3176</xdr:rowOff>
    </xdr:from>
    <xdr:to>
      <xdr:col>56</xdr:col>
      <xdr:colOff>711073</xdr:colOff>
      <xdr:row>93</xdr:row>
      <xdr:rowOff>74614</xdr:rowOff>
    </xdr:to>
    <xdr:graphicFrame macro="">
      <xdr:nvGraphicFramePr>
        <xdr:cNvPr id="35" name="3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03"/>
  <sheetViews>
    <sheetView workbookViewId="0"/>
  </sheetViews>
  <sheetFormatPr baseColWidth="10" defaultRowHeight="15" x14ac:dyDescent="0.25"/>
  <cols>
    <col min="1" max="4" width="5.7109375" style="30" customWidth="1"/>
    <col min="5" max="5" width="5.7109375" style="104" customWidth="1"/>
    <col min="6" max="12" width="5.7109375" style="30" customWidth="1"/>
    <col min="13" max="13" width="5.7109375" style="104" customWidth="1"/>
    <col min="14" max="14" width="5.7109375" style="30" customWidth="1"/>
    <col min="15" max="15" width="5.7109375" style="104" customWidth="1"/>
    <col min="16" max="19" width="5.7109375" style="30" customWidth="1"/>
    <col min="20" max="20" width="5.7109375" style="104" customWidth="1"/>
    <col min="21" max="27" width="5.7109375" style="30" customWidth="1"/>
    <col min="28" max="28" width="5.7109375" style="33" customWidth="1"/>
    <col min="29" max="29" width="5.7109375" style="55" customWidth="1"/>
    <col min="30" max="34" width="5.7109375" style="30" customWidth="1"/>
    <col min="35" max="35" width="6.28515625" style="30" customWidth="1"/>
    <col min="36" max="114" width="5.7109375" style="30" customWidth="1"/>
    <col min="115" max="16384" width="11.42578125" style="30"/>
  </cols>
  <sheetData>
    <row r="1" spans="1:35" x14ac:dyDescent="0.25">
      <c r="A1" s="32"/>
      <c r="B1" s="15" t="s">
        <v>0</v>
      </c>
      <c r="C1" s="12" t="s">
        <v>1</v>
      </c>
      <c r="D1" s="12" t="s">
        <v>2</v>
      </c>
      <c r="E1" s="12" t="s">
        <v>111</v>
      </c>
      <c r="F1" s="53" t="s">
        <v>100</v>
      </c>
      <c r="G1" s="12" t="s">
        <v>5</v>
      </c>
      <c r="H1" s="53" t="s">
        <v>5</v>
      </c>
      <c r="I1" s="53" t="s">
        <v>99</v>
      </c>
      <c r="J1" s="12" t="s">
        <v>3</v>
      </c>
      <c r="K1" s="53" t="s">
        <v>102</v>
      </c>
      <c r="L1" s="12" t="s">
        <v>4</v>
      </c>
      <c r="M1" s="12" t="s">
        <v>109</v>
      </c>
      <c r="N1" s="12" t="s">
        <v>10</v>
      </c>
      <c r="O1" s="12" t="s">
        <v>16</v>
      </c>
      <c r="P1" s="53" t="s">
        <v>104</v>
      </c>
      <c r="Q1" s="53" t="s">
        <v>98</v>
      </c>
      <c r="R1" s="12" t="s">
        <v>116</v>
      </c>
      <c r="S1" s="12" t="s">
        <v>7</v>
      </c>
      <c r="T1" s="12" t="s">
        <v>107</v>
      </c>
      <c r="U1" s="12" t="s">
        <v>8</v>
      </c>
      <c r="V1" s="102" t="s">
        <v>45</v>
      </c>
      <c r="W1" s="33"/>
      <c r="X1" s="44"/>
      <c r="Y1" s="44"/>
      <c r="Z1" s="44"/>
      <c r="AA1" s="44"/>
      <c r="AB1" s="44"/>
      <c r="AC1" s="70"/>
      <c r="AD1" s="33"/>
      <c r="AE1" s="33"/>
      <c r="AF1" s="33"/>
      <c r="AG1" s="33"/>
      <c r="AH1" s="33"/>
      <c r="AI1" s="33"/>
    </row>
    <row r="2" spans="1:35" x14ac:dyDescent="0.25">
      <c r="A2" s="200">
        <v>1</v>
      </c>
      <c r="B2" s="33">
        <v>4</v>
      </c>
      <c r="C2" s="33">
        <v>2</v>
      </c>
      <c r="D2" s="33">
        <v>2</v>
      </c>
      <c r="E2" s="104">
        <v>2</v>
      </c>
      <c r="F2" s="91">
        <f>AVERAGE(B2:E2)</f>
        <v>2.5</v>
      </c>
      <c r="G2" s="33">
        <v>3</v>
      </c>
      <c r="H2" s="88">
        <f>AVERAGE(G2)</f>
        <v>3</v>
      </c>
      <c r="I2" s="90">
        <f>AVERAGE(F2,H2)</f>
        <v>2.75</v>
      </c>
      <c r="J2" s="33"/>
      <c r="K2" s="36"/>
      <c r="L2" s="33"/>
      <c r="M2" s="104">
        <v>5</v>
      </c>
      <c r="N2" s="33">
        <v>3</v>
      </c>
      <c r="O2" s="104">
        <v>1</v>
      </c>
      <c r="P2" s="91">
        <f>AVERAGE(L2:O2)</f>
        <v>3</v>
      </c>
      <c r="Q2" s="90">
        <f>AVERAGE(K2,P2)</f>
        <v>3</v>
      </c>
      <c r="R2" s="33">
        <v>5</v>
      </c>
      <c r="S2" s="33">
        <v>5</v>
      </c>
      <c r="U2" s="33">
        <v>1</v>
      </c>
      <c r="V2" s="99">
        <f>AVERAGE(I2,Q2,R2:U2)</f>
        <v>3.35</v>
      </c>
      <c r="W2" s="103"/>
      <c r="X2" s="20" t="s">
        <v>55</v>
      </c>
      <c r="Y2" s="33"/>
      <c r="Z2" s="33"/>
      <c r="AA2" s="33"/>
      <c r="AB2" s="38"/>
      <c r="AF2" s="33"/>
      <c r="AG2" s="33"/>
      <c r="AH2" s="33"/>
      <c r="AI2" s="33"/>
    </row>
    <row r="3" spans="1:35" x14ac:dyDescent="0.25">
      <c r="A3" s="201">
        <f>A2+1</f>
        <v>2</v>
      </c>
      <c r="B3" s="33">
        <v>5</v>
      </c>
      <c r="C3" s="33">
        <v>5</v>
      </c>
      <c r="D3" s="33">
        <v>5</v>
      </c>
      <c r="E3" s="104">
        <v>7</v>
      </c>
      <c r="F3" s="91">
        <f t="shared" ref="F3:F66" si="0">AVERAGE(B3:E3)</f>
        <v>5.5</v>
      </c>
      <c r="G3" s="33">
        <v>7</v>
      </c>
      <c r="H3" s="88">
        <f t="shared" ref="H3:H66" si="1">AVERAGE(G3)</f>
        <v>7</v>
      </c>
      <c r="I3" s="90">
        <f t="shared" ref="I3:I66" si="2">AVERAGE(F3,H3)</f>
        <v>6.25</v>
      </c>
      <c r="J3" s="33">
        <v>5</v>
      </c>
      <c r="K3" s="88">
        <f>AVERAGE(J3)</f>
        <v>5</v>
      </c>
      <c r="L3" s="33">
        <v>6</v>
      </c>
      <c r="N3" s="33">
        <v>6</v>
      </c>
      <c r="O3" s="104">
        <v>4</v>
      </c>
      <c r="P3" s="91">
        <f t="shared" ref="P3:P66" si="3">AVERAGE(L3:O3)</f>
        <v>5.333333333333333</v>
      </c>
      <c r="Q3" s="90">
        <f t="shared" ref="Q3:Q66" si="4">AVERAGE(K3,P3)</f>
        <v>5.1666666666666661</v>
      </c>
      <c r="R3" s="33">
        <v>7</v>
      </c>
      <c r="S3" s="33">
        <v>8</v>
      </c>
      <c r="T3" s="104">
        <v>6</v>
      </c>
      <c r="U3" s="33"/>
      <c r="V3" s="99">
        <f t="shared" ref="V3:V66" si="5">AVERAGE(I3,Q3,R3:U3)</f>
        <v>6.4833333333333325</v>
      </c>
      <c r="W3" s="103"/>
      <c r="X3" s="33"/>
      <c r="Y3" s="33"/>
      <c r="Z3" s="33"/>
      <c r="AA3" s="33"/>
      <c r="AB3" s="38"/>
      <c r="AF3" s="33"/>
      <c r="AG3" s="33"/>
      <c r="AH3" s="33"/>
      <c r="AI3" s="33"/>
    </row>
    <row r="4" spans="1:35" x14ac:dyDescent="0.25">
      <c r="A4" s="201">
        <f t="shared" ref="A4:A67" si="6">A3+1</f>
        <v>3</v>
      </c>
      <c r="B4" s="33">
        <v>6</v>
      </c>
      <c r="C4" s="33">
        <v>5</v>
      </c>
      <c r="D4" s="33">
        <v>5</v>
      </c>
      <c r="E4" s="104">
        <v>6</v>
      </c>
      <c r="F4" s="91">
        <f t="shared" si="0"/>
        <v>5.5</v>
      </c>
      <c r="G4" s="33">
        <v>3</v>
      </c>
      <c r="H4" s="88">
        <f t="shared" si="1"/>
        <v>3</v>
      </c>
      <c r="I4" s="90">
        <f t="shared" si="2"/>
        <v>4.25</v>
      </c>
      <c r="J4" s="33">
        <v>3</v>
      </c>
      <c r="K4" s="88">
        <f t="shared" ref="K4:K67" si="7">AVERAGE(J4)</f>
        <v>3</v>
      </c>
      <c r="L4" s="33">
        <v>6</v>
      </c>
      <c r="M4" s="104">
        <v>6</v>
      </c>
      <c r="N4" s="33">
        <v>5</v>
      </c>
      <c r="O4" s="104">
        <v>4</v>
      </c>
      <c r="P4" s="91">
        <f t="shared" si="3"/>
        <v>5.25</v>
      </c>
      <c r="Q4" s="90">
        <f t="shared" si="4"/>
        <v>4.125</v>
      </c>
      <c r="R4" s="33">
        <v>7</v>
      </c>
      <c r="S4" s="33">
        <v>6</v>
      </c>
      <c r="U4" s="33"/>
      <c r="V4" s="99">
        <f t="shared" si="5"/>
        <v>5.34375</v>
      </c>
      <c r="W4" s="103"/>
      <c r="X4" s="92"/>
      <c r="Y4" s="33" t="s">
        <v>41</v>
      </c>
      <c r="Z4" s="33"/>
      <c r="AA4" s="33"/>
      <c r="AB4" s="38">
        <v>7</v>
      </c>
      <c r="AF4" s="33"/>
      <c r="AG4" s="33"/>
      <c r="AH4" s="33"/>
      <c r="AI4" s="33"/>
    </row>
    <row r="5" spans="1:35" x14ac:dyDescent="0.25">
      <c r="A5" s="201">
        <f t="shared" si="6"/>
        <v>4</v>
      </c>
      <c r="B5" s="47">
        <v>7</v>
      </c>
      <c r="C5" s="47">
        <v>7</v>
      </c>
      <c r="D5" s="47">
        <v>7</v>
      </c>
      <c r="E5" s="104">
        <v>7</v>
      </c>
      <c r="F5" s="91">
        <f t="shared" si="0"/>
        <v>7</v>
      </c>
      <c r="G5" s="47">
        <v>7</v>
      </c>
      <c r="H5" s="88">
        <f t="shared" si="1"/>
        <v>7</v>
      </c>
      <c r="I5" s="90">
        <f t="shared" si="2"/>
        <v>7</v>
      </c>
      <c r="J5" s="33">
        <v>6</v>
      </c>
      <c r="K5" s="88">
        <f t="shared" si="7"/>
        <v>6</v>
      </c>
      <c r="L5" s="33">
        <v>7</v>
      </c>
      <c r="N5" s="47">
        <v>6</v>
      </c>
      <c r="O5" s="104">
        <v>4</v>
      </c>
      <c r="P5" s="91">
        <f t="shared" si="3"/>
        <v>5.666666666666667</v>
      </c>
      <c r="Q5" s="90">
        <f t="shared" si="4"/>
        <v>5.8333333333333339</v>
      </c>
      <c r="R5" s="47">
        <v>7</v>
      </c>
      <c r="S5" s="47">
        <v>8</v>
      </c>
      <c r="T5" s="104">
        <v>8</v>
      </c>
      <c r="U5" s="33"/>
      <c r="V5" s="99">
        <f t="shared" si="5"/>
        <v>7.166666666666667</v>
      </c>
      <c r="W5" s="103"/>
      <c r="X5" s="93"/>
      <c r="Y5" s="33" t="s">
        <v>38</v>
      </c>
      <c r="Z5" s="33"/>
      <c r="AA5" s="33"/>
      <c r="AB5" s="38">
        <v>5</v>
      </c>
      <c r="AF5" s="33"/>
      <c r="AG5" s="33"/>
      <c r="AH5" s="33"/>
      <c r="AI5" s="33"/>
    </row>
    <row r="6" spans="1:35" x14ac:dyDescent="0.25">
      <c r="A6" s="201">
        <f t="shared" si="6"/>
        <v>5</v>
      </c>
      <c r="B6" s="47">
        <v>3</v>
      </c>
      <c r="C6" s="47">
        <v>3</v>
      </c>
      <c r="D6" s="47">
        <v>4</v>
      </c>
      <c r="E6" s="104">
        <v>3</v>
      </c>
      <c r="F6" s="91">
        <f t="shared" si="0"/>
        <v>3.25</v>
      </c>
      <c r="G6" s="47">
        <v>3</v>
      </c>
      <c r="H6" s="88">
        <f t="shared" si="1"/>
        <v>3</v>
      </c>
      <c r="I6" s="90">
        <f t="shared" si="2"/>
        <v>3.125</v>
      </c>
      <c r="J6" s="47">
        <v>1</v>
      </c>
      <c r="K6" s="88">
        <f t="shared" si="7"/>
        <v>1</v>
      </c>
      <c r="L6" s="47">
        <v>3</v>
      </c>
      <c r="N6" s="47">
        <v>3</v>
      </c>
      <c r="O6" s="104">
        <v>1</v>
      </c>
      <c r="P6" s="91">
        <f t="shared" si="3"/>
        <v>2.3333333333333335</v>
      </c>
      <c r="Q6" s="90">
        <f t="shared" si="4"/>
        <v>1.6666666666666667</v>
      </c>
      <c r="R6" s="47">
        <v>2</v>
      </c>
      <c r="S6" s="47">
        <v>7</v>
      </c>
      <c r="T6" s="104">
        <v>2</v>
      </c>
      <c r="U6" s="33"/>
      <c r="V6" s="99">
        <f t="shared" si="5"/>
        <v>3.1583333333333337</v>
      </c>
      <c r="W6" s="103"/>
      <c r="X6" s="94"/>
      <c r="Y6" s="33" t="s">
        <v>39</v>
      </c>
      <c r="Z6" s="33"/>
      <c r="AA6" s="33"/>
      <c r="AB6" s="38">
        <v>38</v>
      </c>
      <c r="AF6" s="33"/>
      <c r="AG6" s="33"/>
      <c r="AH6" s="33"/>
      <c r="AI6" s="33"/>
    </row>
    <row r="7" spans="1:35" x14ac:dyDescent="0.25">
      <c r="A7" s="201">
        <f t="shared" si="6"/>
        <v>6</v>
      </c>
      <c r="B7" s="47">
        <v>5</v>
      </c>
      <c r="C7" s="47">
        <v>5</v>
      </c>
      <c r="D7" s="47">
        <v>4</v>
      </c>
      <c r="E7" s="104">
        <v>5</v>
      </c>
      <c r="F7" s="91">
        <f t="shared" si="0"/>
        <v>4.75</v>
      </c>
      <c r="G7" s="47">
        <v>5</v>
      </c>
      <c r="H7" s="88">
        <f t="shared" si="1"/>
        <v>5</v>
      </c>
      <c r="I7" s="90">
        <f t="shared" si="2"/>
        <v>4.875</v>
      </c>
      <c r="J7" s="47">
        <v>2</v>
      </c>
      <c r="K7" s="88">
        <f t="shared" si="7"/>
        <v>2</v>
      </c>
      <c r="L7" s="47">
        <v>6</v>
      </c>
      <c r="M7" s="104">
        <v>5</v>
      </c>
      <c r="N7" s="47">
        <v>4</v>
      </c>
      <c r="O7" s="104">
        <v>4</v>
      </c>
      <c r="P7" s="91">
        <f t="shared" si="3"/>
        <v>4.75</v>
      </c>
      <c r="Q7" s="90">
        <f t="shared" si="4"/>
        <v>3.375</v>
      </c>
      <c r="R7" s="47">
        <v>7</v>
      </c>
      <c r="S7" s="47">
        <v>6</v>
      </c>
      <c r="U7" s="33">
        <v>5</v>
      </c>
      <c r="V7" s="99">
        <f t="shared" si="5"/>
        <v>5.25</v>
      </c>
      <c r="W7" s="103"/>
      <c r="X7" s="95"/>
      <c r="Y7" s="33" t="s">
        <v>40</v>
      </c>
      <c r="Z7" s="33"/>
      <c r="AA7" s="33"/>
      <c r="AB7" s="38">
        <v>40</v>
      </c>
      <c r="AF7" s="33"/>
      <c r="AG7" s="33"/>
      <c r="AH7" s="33"/>
      <c r="AI7" s="33"/>
    </row>
    <row r="8" spans="1:35" x14ac:dyDescent="0.25">
      <c r="A8" s="202">
        <f t="shared" si="6"/>
        <v>7</v>
      </c>
      <c r="B8" s="47">
        <v>7</v>
      </c>
      <c r="C8" s="47">
        <v>7</v>
      </c>
      <c r="D8" s="47">
        <v>9</v>
      </c>
      <c r="E8" s="104">
        <v>8</v>
      </c>
      <c r="F8" s="91">
        <f t="shared" si="0"/>
        <v>7.75</v>
      </c>
      <c r="G8" s="47">
        <v>7</v>
      </c>
      <c r="H8" s="88">
        <f t="shared" si="1"/>
        <v>7</v>
      </c>
      <c r="I8" s="90">
        <f t="shared" si="2"/>
        <v>7.375</v>
      </c>
      <c r="J8" s="47">
        <v>7</v>
      </c>
      <c r="K8" s="88">
        <f t="shared" si="7"/>
        <v>7</v>
      </c>
      <c r="L8" s="47">
        <v>8</v>
      </c>
      <c r="N8" s="47">
        <v>7</v>
      </c>
      <c r="O8" s="104">
        <v>4</v>
      </c>
      <c r="P8" s="91">
        <f t="shared" si="3"/>
        <v>6.333333333333333</v>
      </c>
      <c r="Q8" s="90">
        <f t="shared" si="4"/>
        <v>6.6666666666666661</v>
      </c>
      <c r="R8" s="47">
        <v>7</v>
      </c>
      <c r="S8" s="47">
        <v>7</v>
      </c>
      <c r="T8" s="104">
        <v>5</v>
      </c>
      <c r="U8" s="33"/>
      <c r="V8" s="99">
        <f t="shared" si="5"/>
        <v>6.6083333333333325</v>
      </c>
      <c r="W8" s="103"/>
      <c r="X8" s="33"/>
      <c r="Y8" s="33"/>
      <c r="Z8" s="33"/>
      <c r="AA8" s="33"/>
      <c r="AB8" s="31">
        <f>SUM(AB4:AB7)</f>
        <v>90</v>
      </c>
      <c r="AF8" s="33"/>
      <c r="AG8" s="33"/>
      <c r="AH8" s="33"/>
      <c r="AI8" s="33"/>
    </row>
    <row r="9" spans="1:35" x14ac:dyDescent="0.25">
      <c r="A9" s="201">
        <f t="shared" si="6"/>
        <v>8</v>
      </c>
      <c r="B9" s="47">
        <v>5</v>
      </c>
      <c r="C9" s="47">
        <v>5</v>
      </c>
      <c r="D9" s="47">
        <v>5</v>
      </c>
      <c r="E9" s="104">
        <v>5</v>
      </c>
      <c r="F9" s="91">
        <f t="shared" si="0"/>
        <v>5</v>
      </c>
      <c r="G9" s="47">
        <v>4</v>
      </c>
      <c r="H9" s="88">
        <f t="shared" si="1"/>
        <v>4</v>
      </c>
      <c r="I9" s="90">
        <f t="shared" si="2"/>
        <v>4.5</v>
      </c>
      <c r="J9" s="47">
        <v>2</v>
      </c>
      <c r="K9" s="88">
        <f t="shared" si="7"/>
        <v>2</v>
      </c>
      <c r="L9" s="47">
        <v>6</v>
      </c>
      <c r="M9" s="104">
        <v>5</v>
      </c>
      <c r="N9" s="47">
        <v>5</v>
      </c>
      <c r="O9" s="104">
        <v>4</v>
      </c>
      <c r="P9" s="91">
        <f t="shared" si="3"/>
        <v>5</v>
      </c>
      <c r="Q9" s="90">
        <f t="shared" si="4"/>
        <v>3.5</v>
      </c>
      <c r="R9" s="47">
        <v>7</v>
      </c>
      <c r="S9" s="47">
        <v>8</v>
      </c>
      <c r="U9" s="33">
        <v>3</v>
      </c>
      <c r="V9" s="99">
        <f t="shared" si="5"/>
        <v>5.2</v>
      </c>
      <c r="W9" s="103"/>
      <c r="AA9" s="33"/>
      <c r="AB9" s="38"/>
      <c r="AF9" s="33"/>
      <c r="AG9" s="33"/>
      <c r="AH9" s="33"/>
      <c r="AI9" s="33"/>
    </row>
    <row r="10" spans="1:35" x14ac:dyDescent="0.25">
      <c r="A10" s="202">
        <f t="shared" si="6"/>
        <v>9</v>
      </c>
      <c r="B10" s="47">
        <v>9</v>
      </c>
      <c r="C10" s="47">
        <v>8</v>
      </c>
      <c r="D10" s="47">
        <v>7</v>
      </c>
      <c r="E10" s="104">
        <v>7</v>
      </c>
      <c r="F10" s="91">
        <f t="shared" si="0"/>
        <v>7.75</v>
      </c>
      <c r="G10" s="47">
        <v>8</v>
      </c>
      <c r="H10" s="88">
        <f t="shared" si="1"/>
        <v>8</v>
      </c>
      <c r="I10" s="90">
        <f t="shared" si="2"/>
        <v>7.875</v>
      </c>
      <c r="J10" s="47">
        <v>6</v>
      </c>
      <c r="K10" s="88">
        <f t="shared" si="7"/>
        <v>6</v>
      </c>
      <c r="L10" s="47">
        <v>8</v>
      </c>
      <c r="M10" s="104">
        <v>9</v>
      </c>
      <c r="N10" s="47">
        <v>8</v>
      </c>
      <c r="O10" s="104">
        <v>7</v>
      </c>
      <c r="P10" s="91">
        <f t="shared" si="3"/>
        <v>8</v>
      </c>
      <c r="Q10" s="90">
        <f t="shared" si="4"/>
        <v>7</v>
      </c>
      <c r="R10" s="47">
        <v>7</v>
      </c>
      <c r="S10" s="47">
        <v>9</v>
      </c>
      <c r="U10" s="33">
        <v>7</v>
      </c>
      <c r="V10" s="99">
        <f t="shared" si="5"/>
        <v>7.5750000000000002</v>
      </c>
      <c r="W10" s="103"/>
      <c r="X10" s="36"/>
      <c r="Y10" s="33" t="s">
        <v>42</v>
      </c>
      <c r="Z10" s="33"/>
      <c r="AA10" s="33"/>
      <c r="AB10" s="38"/>
      <c r="AF10" s="33"/>
      <c r="AG10" s="33"/>
      <c r="AH10" s="33"/>
      <c r="AI10" s="33"/>
    </row>
    <row r="11" spans="1:35" x14ac:dyDescent="0.25">
      <c r="A11" s="202">
        <f t="shared" si="6"/>
        <v>10</v>
      </c>
      <c r="B11" s="47">
        <v>4</v>
      </c>
      <c r="C11" s="47">
        <v>2</v>
      </c>
      <c r="D11" s="47">
        <v>4</v>
      </c>
      <c r="E11" s="104">
        <v>3</v>
      </c>
      <c r="F11" s="91">
        <f t="shared" si="0"/>
        <v>3.25</v>
      </c>
      <c r="G11" s="47">
        <v>2</v>
      </c>
      <c r="H11" s="88">
        <f t="shared" si="1"/>
        <v>2</v>
      </c>
      <c r="I11" s="90">
        <f t="shared" si="2"/>
        <v>2.625</v>
      </c>
      <c r="J11" s="47">
        <v>1</v>
      </c>
      <c r="K11" s="88">
        <f t="shared" si="7"/>
        <v>1</v>
      </c>
      <c r="L11" s="47">
        <v>4</v>
      </c>
      <c r="M11" s="104">
        <v>5</v>
      </c>
      <c r="N11" s="47">
        <v>5</v>
      </c>
      <c r="O11" s="104">
        <v>1</v>
      </c>
      <c r="P11" s="91">
        <f t="shared" si="3"/>
        <v>3.75</v>
      </c>
      <c r="Q11" s="90">
        <f t="shared" si="4"/>
        <v>2.375</v>
      </c>
      <c r="R11" s="47">
        <v>5</v>
      </c>
      <c r="S11" s="47">
        <v>5</v>
      </c>
      <c r="U11" s="47">
        <v>1</v>
      </c>
      <c r="V11" s="99">
        <f t="shared" si="5"/>
        <v>3.2</v>
      </c>
      <c r="W11" s="103"/>
      <c r="AB11" s="38"/>
      <c r="AF11" s="33"/>
      <c r="AG11" s="33"/>
      <c r="AH11" s="33"/>
      <c r="AI11" s="33"/>
    </row>
    <row r="12" spans="1:35" x14ac:dyDescent="0.25">
      <c r="A12" s="202">
        <f t="shared" si="6"/>
        <v>11</v>
      </c>
      <c r="B12" s="47">
        <v>5</v>
      </c>
      <c r="C12" s="47">
        <v>3</v>
      </c>
      <c r="D12" s="47">
        <v>4</v>
      </c>
      <c r="E12" s="104">
        <v>4</v>
      </c>
      <c r="F12" s="91">
        <f t="shared" si="0"/>
        <v>4</v>
      </c>
      <c r="G12" s="47">
        <v>3</v>
      </c>
      <c r="H12" s="88">
        <f t="shared" si="1"/>
        <v>3</v>
      </c>
      <c r="I12" s="90">
        <f t="shared" si="2"/>
        <v>3.5</v>
      </c>
      <c r="J12" s="47">
        <v>1</v>
      </c>
      <c r="K12" s="88">
        <f t="shared" si="7"/>
        <v>1</v>
      </c>
      <c r="L12" s="47">
        <v>4</v>
      </c>
      <c r="M12" s="104">
        <v>5</v>
      </c>
      <c r="N12" s="47">
        <v>4</v>
      </c>
      <c r="O12" s="104">
        <v>3</v>
      </c>
      <c r="P12" s="91">
        <f t="shared" si="3"/>
        <v>4</v>
      </c>
      <c r="Q12" s="90">
        <f t="shared" si="4"/>
        <v>2.5</v>
      </c>
      <c r="R12" s="47">
        <v>5</v>
      </c>
      <c r="S12" s="47">
        <v>6</v>
      </c>
      <c r="U12" s="47">
        <v>1</v>
      </c>
      <c r="V12" s="99">
        <f t="shared" si="5"/>
        <v>3.6</v>
      </c>
      <c r="X12" s="12" t="s">
        <v>0</v>
      </c>
      <c r="Y12" s="30" t="s">
        <v>46</v>
      </c>
      <c r="AB12" s="38"/>
      <c r="AF12" s="33"/>
      <c r="AG12" s="33"/>
      <c r="AH12" s="33"/>
      <c r="AI12" s="33"/>
    </row>
    <row r="13" spans="1:35" x14ac:dyDescent="0.25">
      <c r="A13" s="202">
        <f>A12+1</f>
        <v>12</v>
      </c>
      <c r="B13" s="47">
        <v>8</v>
      </c>
      <c r="C13" s="47">
        <v>8</v>
      </c>
      <c r="D13" s="47">
        <v>7</v>
      </c>
      <c r="E13" s="104">
        <v>8</v>
      </c>
      <c r="F13" s="91">
        <f t="shared" si="0"/>
        <v>7.75</v>
      </c>
      <c r="G13" s="47">
        <v>7</v>
      </c>
      <c r="H13" s="88">
        <f t="shared" si="1"/>
        <v>7</v>
      </c>
      <c r="I13" s="90">
        <f t="shared" si="2"/>
        <v>7.375</v>
      </c>
      <c r="J13" s="47">
        <v>8</v>
      </c>
      <c r="K13" s="88">
        <f t="shared" si="7"/>
        <v>8</v>
      </c>
      <c r="L13" s="47">
        <v>9</v>
      </c>
      <c r="M13" s="104">
        <v>9</v>
      </c>
      <c r="N13" s="47">
        <v>9</v>
      </c>
      <c r="O13" s="104">
        <v>8</v>
      </c>
      <c r="P13" s="91">
        <f t="shared" si="3"/>
        <v>8.75</v>
      </c>
      <c r="Q13" s="90">
        <f t="shared" si="4"/>
        <v>8.375</v>
      </c>
      <c r="R13" s="47">
        <v>5</v>
      </c>
      <c r="S13" s="47">
        <v>8</v>
      </c>
      <c r="U13" s="47">
        <v>5</v>
      </c>
      <c r="V13" s="99">
        <f t="shared" si="5"/>
        <v>6.75</v>
      </c>
      <c r="X13" s="12" t="s">
        <v>1</v>
      </c>
      <c r="Y13" s="30" t="s">
        <v>47</v>
      </c>
      <c r="AB13" s="38"/>
      <c r="AF13" s="33"/>
      <c r="AG13" s="33"/>
      <c r="AH13" s="33"/>
      <c r="AI13" s="33"/>
    </row>
    <row r="14" spans="1:35" x14ac:dyDescent="0.25">
      <c r="A14" s="202">
        <f t="shared" si="6"/>
        <v>13</v>
      </c>
      <c r="B14" s="47">
        <v>9</v>
      </c>
      <c r="C14" s="47">
        <v>9</v>
      </c>
      <c r="D14" s="47">
        <v>9</v>
      </c>
      <c r="E14" s="104">
        <v>9</v>
      </c>
      <c r="F14" s="91">
        <f t="shared" si="0"/>
        <v>9</v>
      </c>
      <c r="G14" s="47">
        <v>8</v>
      </c>
      <c r="H14" s="88">
        <f t="shared" si="1"/>
        <v>8</v>
      </c>
      <c r="I14" s="90">
        <f t="shared" si="2"/>
        <v>8.5</v>
      </c>
      <c r="J14" s="47">
        <v>8</v>
      </c>
      <c r="K14" s="88">
        <f t="shared" si="7"/>
        <v>8</v>
      </c>
      <c r="L14" s="47">
        <v>9</v>
      </c>
      <c r="M14" s="104">
        <v>9</v>
      </c>
      <c r="N14" s="47">
        <v>9</v>
      </c>
      <c r="O14" s="104">
        <v>8</v>
      </c>
      <c r="P14" s="91">
        <f t="shared" si="3"/>
        <v>8.75</v>
      </c>
      <c r="Q14" s="90">
        <f t="shared" si="4"/>
        <v>8.375</v>
      </c>
      <c r="R14" s="47">
        <v>8</v>
      </c>
      <c r="S14" s="47">
        <v>10</v>
      </c>
      <c r="U14" s="47">
        <v>10</v>
      </c>
      <c r="V14" s="99">
        <f t="shared" si="5"/>
        <v>8.9749999999999996</v>
      </c>
      <c r="X14" s="12" t="s">
        <v>2</v>
      </c>
      <c r="Y14" s="30" t="s">
        <v>56</v>
      </c>
      <c r="AB14" s="38"/>
      <c r="AF14" s="33"/>
      <c r="AG14" s="33"/>
      <c r="AH14" s="33"/>
      <c r="AI14" s="33"/>
    </row>
    <row r="15" spans="1:35" x14ac:dyDescent="0.25">
      <c r="A15" s="201">
        <f t="shared" si="6"/>
        <v>14</v>
      </c>
      <c r="B15" s="47">
        <v>5</v>
      </c>
      <c r="C15" s="47">
        <v>1</v>
      </c>
      <c r="D15" s="47">
        <v>5</v>
      </c>
      <c r="E15" s="104">
        <v>5</v>
      </c>
      <c r="F15" s="91">
        <f t="shared" si="0"/>
        <v>4</v>
      </c>
      <c r="G15" s="47">
        <v>2</v>
      </c>
      <c r="H15" s="88">
        <f t="shared" si="1"/>
        <v>2</v>
      </c>
      <c r="I15" s="90">
        <f t="shared" si="2"/>
        <v>3</v>
      </c>
      <c r="J15" s="47">
        <v>1</v>
      </c>
      <c r="K15" s="88">
        <f t="shared" si="7"/>
        <v>1</v>
      </c>
      <c r="L15" s="33"/>
      <c r="M15" s="104">
        <v>5</v>
      </c>
      <c r="N15" s="47">
        <v>2</v>
      </c>
      <c r="O15" s="104">
        <v>1</v>
      </c>
      <c r="P15" s="91">
        <f t="shared" si="3"/>
        <v>2.6666666666666665</v>
      </c>
      <c r="Q15" s="90">
        <f t="shared" si="4"/>
        <v>1.8333333333333333</v>
      </c>
      <c r="R15" s="47">
        <v>6</v>
      </c>
      <c r="S15" s="47">
        <v>5</v>
      </c>
      <c r="U15" s="47">
        <v>1</v>
      </c>
      <c r="V15" s="99">
        <f t="shared" si="5"/>
        <v>3.3666666666666663</v>
      </c>
      <c r="X15" s="12" t="s">
        <v>111</v>
      </c>
      <c r="Y15" s="47" t="s">
        <v>162</v>
      </c>
      <c r="Z15" s="55"/>
      <c r="AB15" s="38"/>
      <c r="AF15" s="33"/>
      <c r="AG15" s="33"/>
      <c r="AH15" s="33"/>
      <c r="AI15" s="33"/>
    </row>
    <row r="16" spans="1:35" x14ac:dyDescent="0.25">
      <c r="A16" s="201">
        <f t="shared" si="6"/>
        <v>15</v>
      </c>
      <c r="B16" s="47">
        <v>6</v>
      </c>
      <c r="C16" s="47">
        <v>5</v>
      </c>
      <c r="D16" s="47">
        <v>5</v>
      </c>
      <c r="E16" s="104">
        <v>5</v>
      </c>
      <c r="F16" s="91">
        <f t="shared" si="0"/>
        <v>5.25</v>
      </c>
      <c r="G16" s="47">
        <v>6</v>
      </c>
      <c r="H16" s="88">
        <f t="shared" si="1"/>
        <v>6</v>
      </c>
      <c r="I16" s="90">
        <f t="shared" si="2"/>
        <v>5.625</v>
      </c>
      <c r="J16" s="47">
        <v>4</v>
      </c>
      <c r="K16" s="88">
        <f t="shared" si="7"/>
        <v>4</v>
      </c>
      <c r="L16" s="47">
        <v>6</v>
      </c>
      <c r="M16" s="104">
        <v>6</v>
      </c>
      <c r="N16" s="47">
        <v>6</v>
      </c>
      <c r="O16" s="104">
        <v>4</v>
      </c>
      <c r="P16" s="91">
        <f t="shared" si="3"/>
        <v>5.5</v>
      </c>
      <c r="Q16" s="90">
        <f t="shared" si="4"/>
        <v>4.75</v>
      </c>
      <c r="R16" s="47">
        <v>8</v>
      </c>
      <c r="S16" s="47">
        <v>9</v>
      </c>
      <c r="U16" s="47">
        <v>3</v>
      </c>
      <c r="V16" s="99">
        <f t="shared" si="5"/>
        <v>6.0750000000000002</v>
      </c>
      <c r="X16" s="53" t="s">
        <v>100</v>
      </c>
      <c r="Y16" s="19" t="s">
        <v>101</v>
      </c>
      <c r="AB16" s="38"/>
      <c r="AF16" s="33"/>
      <c r="AG16" s="33"/>
      <c r="AH16" s="33"/>
      <c r="AI16" s="33"/>
    </row>
    <row r="17" spans="1:42" x14ac:dyDescent="0.25">
      <c r="A17" s="202">
        <f t="shared" si="6"/>
        <v>16</v>
      </c>
      <c r="B17" s="47">
        <v>7</v>
      </c>
      <c r="C17" s="47">
        <v>6</v>
      </c>
      <c r="D17" s="47">
        <v>6</v>
      </c>
      <c r="E17" s="104">
        <v>6</v>
      </c>
      <c r="F17" s="91">
        <f t="shared" si="0"/>
        <v>6.25</v>
      </c>
      <c r="G17" s="47">
        <v>6</v>
      </c>
      <c r="H17" s="88">
        <f t="shared" si="1"/>
        <v>6</v>
      </c>
      <c r="I17" s="90">
        <f t="shared" si="2"/>
        <v>6.125</v>
      </c>
      <c r="J17" s="47">
        <v>2</v>
      </c>
      <c r="K17" s="88">
        <f t="shared" si="7"/>
        <v>2</v>
      </c>
      <c r="L17" s="47">
        <v>8</v>
      </c>
      <c r="M17" s="104">
        <v>5</v>
      </c>
      <c r="N17" s="47">
        <v>5</v>
      </c>
      <c r="O17" s="104">
        <v>7</v>
      </c>
      <c r="P17" s="91">
        <f t="shared" si="3"/>
        <v>6.25</v>
      </c>
      <c r="Q17" s="90">
        <f t="shared" si="4"/>
        <v>4.125</v>
      </c>
      <c r="R17" s="47">
        <v>5</v>
      </c>
      <c r="S17" s="47">
        <v>7</v>
      </c>
      <c r="U17" s="47">
        <v>1</v>
      </c>
      <c r="V17" s="99">
        <f t="shared" si="5"/>
        <v>4.6500000000000004</v>
      </c>
      <c r="X17" s="12" t="s">
        <v>5</v>
      </c>
      <c r="Y17" s="30" t="s">
        <v>50</v>
      </c>
      <c r="AB17" s="38"/>
      <c r="AF17" s="33"/>
      <c r="AG17" s="33"/>
      <c r="AH17" s="33"/>
      <c r="AI17" s="33"/>
    </row>
    <row r="18" spans="1:42" x14ac:dyDescent="0.25">
      <c r="A18" s="202">
        <f t="shared" si="6"/>
        <v>17</v>
      </c>
      <c r="B18" s="47">
        <v>6</v>
      </c>
      <c r="C18" s="47">
        <v>5</v>
      </c>
      <c r="D18" s="47">
        <v>4</v>
      </c>
      <c r="E18" s="104">
        <v>3</v>
      </c>
      <c r="F18" s="91">
        <f t="shared" si="0"/>
        <v>4.5</v>
      </c>
      <c r="G18" s="47">
        <v>5</v>
      </c>
      <c r="H18" s="88">
        <f t="shared" si="1"/>
        <v>5</v>
      </c>
      <c r="I18" s="90">
        <f t="shared" si="2"/>
        <v>4.75</v>
      </c>
      <c r="J18" s="47">
        <v>1</v>
      </c>
      <c r="K18" s="88">
        <f t="shared" si="7"/>
        <v>1</v>
      </c>
      <c r="L18" s="47">
        <v>4</v>
      </c>
      <c r="M18" s="104">
        <v>6</v>
      </c>
      <c r="N18" s="47">
        <v>5</v>
      </c>
      <c r="O18" s="104">
        <v>4</v>
      </c>
      <c r="P18" s="91">
        <f t="shared" si="3"/>
        <v>4.75</v>
      </c>
      <c r="Q18" s="90">
        <f t="shared" si="4"/>
        <v>2.875</v>
      </c>
      <c r="R18" s="47">
        <v>7</v>
      </c>
      <c r="S18" s="47">
        <v>8</v>
      </c>
      <c r="U18" s="47">
        <v>1</v>
      </c>
      <c r="V18" s="99">
        <f t="shared" si="5"/>
        <v>4.7249999999999996</v>
      </c>
      <c r="X18" s="53" t="s">
        <v>5</v>
      </c>
      <c r="Y18" s="19" t="s">
        <v>50</v>
      </c>
      <c r="AB18" s="38"/>
      <c r="AF18" s="33"/>
      <c r="AG18" s="33"/>
      <c r="AH18" s="33"/>
      <c r="AI18" s="33"/>
    </row>
    <row r="19" spans="1:42" x14ac:dyDescent="0.25">
      <c r="A19" s="201">
        <f t="shared" si="6"/>
        <v>18</v>
      </c>
      <c r="B19" s="47">
        <v>5</v>
      </c>
      <c r="C19" s="47">
        <v>6</v>
      </c>
      <c r="D19" s="47">
        <v>5</v>
      </c>
      <c r="E19" s="104">
        <v>5</v>
      </c>
      <c r="F19" s="91">
        <f t="shared" si="0"/>
        <v>5.25</v>
      </c>
      <c r="G19" s="47">
        <v>6</v>
      </c>
      <c r="H19" s="88">
        <f t="shared" si="1"/>
        <v>6</v>
      </c>
      <c r="I19" s="90">
        <f t="shared" si="2"/>
        <v>5.625</v>
      </c>
      <c r="J19" s="47">
        <v>3</v>
      </c>
      <c r="K19" s="88">
        <f t="shared" si="7"/>
        <v>3</v>
      </c>
      <c r="L19" s="33"/>
      <c r="M19" s="104">
        <v>5</v>
      </c>
      <c r="N19" s="47">
        <v>5</v>
      </c>
      <c r="O19" s="104">
        <v>8</v>
      </c>
      <c r="P19" s="91">
        <f t="shared" si="3"/>
        <v>6</v>
      </c>
      <c r="Q19" s="90">
        <f t="shared" si="4"/>
        <v>4.5</v>
      </c>
      <c r="R19" s="47">
        <v>6</v>
      </c>
      <c r="S19" s="47">
        <v>8</v>
      </c>
      <c r="U19" s="47">
        <v>3</v>
      </c>
      <c r="V19" s="99">
        <f t="shared" si="5"/>
        <v>5.4249999999999998</v>
      </c>
      <c r="X19" s="53" t="s">
        <v>99</v>
      </c>
      <c r="Y19" s="19" t="s">
        <v>96</v>
      </c>
      <c r="AB19" s="38"/>
      <c r="AF19" s="33"/>
      <c r="AG19" s="33"/>
      <c r="AH19" s="33"/>
      <c r="AI19" s="33"/>
    </row>
    <row r="20" spans="1:42" x14ac:dyDescent="0.25">
      <c r="A20" s="201">
        <f t="shared" si="6"/>
        <v>19</v>
      </c>
      <c r="B20" s="47">
        <v>6</v>
      </c>
      <c r="C20" s="47">
        <v>6</v>
      </c>
      <c r="D20" s="47">
        <v>5</v>
      </c>
      <c r="E20" s="104">
        <v>5</v>
      </c>
      <c r="F20" s="91">
        <f t="shared" si="0"/>
        <v>5.5</v>
      </c>
      <c r="G20" s="47">
        <v>6</v>
      </c>
      <c r="H20" s="88">
        <f t="shared" si="1"/>
        <v>6</v>
      </c>
      <c r="I20" s="90">
        <f t="shared" si="2"/>
        <v>5.75</v>
      </c>
      <c r="J20" s="47">
        <v>6</v>
      </c>
      <c r="K20" s="88">
        <f t="shared" si="7"/>
        <v>6</v>
      </c>
      <c r="L20" s="47">
        <v>6</v>
      </c>
      <c r="N20" s="47">
        <v>5</v>
      </c>
      <c r="O20" s="104">
        <v>5</v>
      </c>
      <c r="P20" s="91">
        <f t="shared" si="3"/>
        <v>5.333333333333333</v>
      </c>
      <c r="Q20" s="90">
        <f t="shared" si="4"/>
        <v>5.6666666666666661</v>
      </c>
      <c r="R20" s="47">
        <v>6</v>
      </c>
      <c r="S20" s="47">
        <v>8</v>
      </c>
      <c r="T20" s="104">
        <v>7</v>
      </c>
      <c r="U20" s="33"/>
      <c r="V20" s="99">
        <f t="shared" si="5"/>
        <v>6.4833333333333325</v>
      </c>
      <c r="X20" s="12" t="s">
        <v>3</v>
      </c>
      <c r="Y20" s="30" t="s">
        <v>48</v>
      </c>
      <c r="AB20" s="38"/>
      <c r="AF20" s="33"/>
      <c r="AG20" s="33"/>
      <c r="AH20" s="33"/>
      <c r="AI20" s="33"/>
    </row>
    <row r="21" spans="1:42" x14ac:dyDescent="0.25">
      <c r="A21" s="201">
        <f t="shared" si="6"/>
        <v>20</v>
      </c>
      <c r="B21" s="47">
        <v>5</v>
      </c>
      <c r="C21" s="47">
        <v>5</v>
      </c>
      <c r="D21" s="47">
        <v>5</v>
      </c>
      <c r="E21" s="104">
        <v>8</v>
      </c>
      <c r="F21" s="91">
        <f t="shared" si="0"/>
        <v>5.75</v>
      </c>
      <c r="G21" s="47">
        <v>3</v>
      </c>
      <c r="H21" s="88">
        <f t="shared" si="1"/>
        <v>3</v>
      </c>
      <c r="I21" s="90">
        <f t="shared" si="2"/>
        <v>4.375</v>
      </c>
      <c r="J21" s="47">
        <v>3</v>
      </c>
      <c r="K21" s="88">
        <f t="shared" si="7"/>
        <v>3</v>
      </c>
      <c r="L21" s="47">
        <v>4</v>
      </c>
      <c r="N21" s="47">
        <v>5</v>
      </c>
      <c r="O21" s="104">
        <v>5</v>
      </c>
      <c r="P21" s="91">
        <f t="shared" si="3"/>
        <v>4.666666666666667</v>
      </c>
      <c r="Q21" s="90">
        <f t="shared" si="4"/>
        <v>3.8333333333333335</v>
      </c>
      <c r="R21" s="47">
        <v>5</v>
      </c>
      <c r="S21" s="47">
        <v>6</v>
      </c>
      <c r="T21" s="104">
        <v>4</v>
      </c>
      <c r="U21" s="33"/>
      <c r="V21" s="99">
        <f t="shared" si="5"/>
        <v>4.6416666666666675</v>
      </c>
      <c r="X21" s="53" t="s">
        <v>102</v>
      </c>
      <c r="Y21" s="19" t="s">
        <v>103</v>
      </c>
      <c r="AB21" s="38"/>
      <c r="AF21" s="33"/>
      <c r="AG21" s="33"/>
      <c r="AH21" s="33"/>
      <c r="AI21" s="33"/>
    </row>
    <row r="22" spans="1:42" x14ac:dyDescent="0.25">
      <c r="A22" s="201">
        <f t="shared" si="6"/>
        <v>21</v>
      </c>
      <c r="B22" s="47">
        <v>5</v>
      </c>
      <c r="C22" s="47">
        <v>4</v>
      </c>
      <c r="D22" s="47">
        <v>7</v>
      </c>
      <c r="E22" s="104">
        <v>9</v>
      </c>
      <c r="F22" s="91">
        <f t="shared" si="0"/>
        <v>6.25</v>
      </c>
      <c r="G22" s="47">
        <v>3</v>
      </c>
      <c r="H22" s="88">
        <f t="shared" si="1"/>
        <v>3</v>
      </c>
      <c r="I22" s="90">
        <f t="shared" si="2"/>
        <v>4.625</v>
      </c>
      <c r="J22" s="47">
        <v>3</v>
      </c>
      <c r="K22" s="88">
        <f t="shared" si="7"/>
        <v>3</v>
      </c>
      <c r="L22" s="47">
        <v>5</v>
      </c>
      <c r="M22" s="104">
        <v>5</v>
      </c>
      <c r="N22" s="47">
        <v>5</v>
      </c>
      <c r="O22" s="104">
        <v>5</v>
      </c>
      <c r="P22" s="91">
        <f t="shared" si="3"/>
        <v>5</v>
      </c>
      <c r="Q22" s="90">
        <f t="shared" si="4"/>
        <v>4</v>
      </c>
      <c r="R22" s="47">
        <v>5</v>
      </c>
      <c r="S22" s="47">
        <v>7</v>
      </c>
      <c r="U22" s="47">
        <v>3</v>
      </c>
      <c r="V22" s="99">
        <f t="shared" si="5"/>
        <v>4.7249999999999996</v>
      </c>
      <c r="X22" s="12" t="s">
        <v>4</v>
      </c>
      <c r="Y22" s="30" t="s">
        <v>49</v>
      </c>
      <c r="AB22" s="38"/>
      <c r="AF22" s="33"/>
      <c r="AG22" s="33"/>
      <c r="AH22" s="33"/>
      <c r="AI22" s="33"/>
    </row>
    <row r="23" spans="1:42" x14ac:dyDescent="0.25">
      <c r="A23" s="202">
        <f t="shared" si="6"/>
        <v>22</v>
      </c>
      <c r="B23" s="47">
        <v>6</v>
      </c>
      <c r="C23" s="47">
        <v>5</v>
      </c>
      <c r="D23" s="47">
        <v>5</v>
      </c>
      <c r="E23" s="104">
        <v>5</v>
      </c>
      <c r="F23" s="91">
        <f t="shared" si="0"/>
        <v>5.25</v>
      </c>
      <c r="G23" s="47">
        <v>3</v>
      </c>
      <c r="H23" s="88">
        <f t="shared" si="1"/>
        <v>3</v>
      </c>
      <c r="I23" s="90">
        <f t="shared" si="2"/>
        <v>4.125</v>
      </c>
      <c r="J23" s="47">
        <v>2</v>
      </c>
      <c r="K23" s="88">
        <f t="shared" si="7"/>
        <v>2</v>
      </c>
      <c r="L23" s="47">
        <v>5</v>
      </c>
      <c r="M23" s="104">
        <v>7</v>
      </c>
      <c r="N23" s="47">
        <v>5</v>
      </c>
      <c r="O23" s="104">
        <v>3</v>
      </c>
      <c r="P23" s="91">
        <f t="shared" si="3"/>
        <v>5</v>
      </c>
      <c r="Q23" s="90">
        <f t="shared" si="4"/>
        <v>3.5</v>
      </c>
      <c r="R23" s="47">
        <v>6</v>
      </c>
      <c r="S23" s="47">
        <v>7</v>
      </c>
      <c r="U23" s="47">
        <v>1</v>
      </c>
      <c r="V23" s="99">
        <f t="shared" si="5"/>
        <v>4.3250000000000002</v>
      </c>
      <c r="X23" s="12" t="s">
        <v>109</v>
      </c>
      <c r="Y23" s="47" t="s">
        <v>110</v>
      </c>
      <c r="Z23" s="55"/>
      <c r="AB23" s="38"/>
      <c r="AF23" s="33"/>
      <c r="AG23" s="33"/>
      <c r="AH23" s="33"/>
      <c r="AI23" s="33"/>
    </row>
    <row r="24" spans="1:42" x14ac:dyDescent="0.25">
      <c r="A24" s="201">
        <f t="shared" si="6"/>
        <v>23</v>
      </c>
      <c r="B24" s="47">
        <v>7</v>
      </c>
      <c r="C24" s="47">
        <v>7</v>
      </c>
      <c r="D24" s="47">
        <v>6</v>
      </c>
      <c r="E24" s="104">
        <v>8</v>
      </c>
      <c r="F24" s="91">
        <f t="shared" si="0"/>
        <v>7</v>
      </c>
      <c r="G24" s="47">
        <v>8</v>
      </c>
      <c r="H24" s="88">
        <f t="shared" si="1"/>
        <v>8</v>
      </c>
      <c r="I24" s="90">
        <f t="shared" si="2"/>
        <v>7.5</v>
      </c>
      <c r="J24" s="47">
        <v>5</v>
      </c>
      <c r="K24" s="88">
        <f t="shared" si="7"/>
        <v>5</v>
      </c>
      <c r="L24" s="47">
        <v>7</v>
      </c>
      <c r="N24" s="47">
        <v>7</v>
      </c>
      <c r="O24" s="104">
        <v>8</v>
      </c>
      <c r="P24" s="91">
        <f t="shared" si="3"/>
        <v>7.333333333333333</v>
      </c>
      <c r="Q24" s="90">
        <f t="shared" si="4"/>
        <v>6.1666666666666661</v>
      </c>
      <c r="R24" s="47">
        <v>7</v>
      </c>
      <c r="S24" s="47">
        <v>10</v>
      </c>
      <c r="T24" s="104">
        <v>9</v>
      </c>
      <c r="U24" s="33"/>
      <c r="V24" s="99">
        <f t="shared" si="5"/>
        <v>7.9333333333333327</v>
      </c>
      <c r="X24" s="12" t="s">
        <v>10</v>
      </c>
      <c r="Y24" s="30" t="s">
        <v>53</v>
      </c>
      <c r="AB24" s="38"/>
      <c r="AG24" s="33"/>
      <c r="AH24" s="33"/>
      <c r="AI24" s="33"/>
      <c r="AO24" s="33"/>
      <c r="AP24" s="33"/>
    </row>
    <row r="25" spans="1:42" x14ac:dyDescent="0.25">
      <c r="A25" s="201">
        <f t="shared" si="6"/>
        <v>24</v>
      </c>
      <c r="B25" s="47">
        <v>6</v>
      </c>
      <c r="C25" s="47">
        <v>5</v>
      </c>
      <c r="D25" s="47">
        <v>5</v>
      </c>
      <c r="E25" s="104">
        <v>5</v>
      </c>
      <c r="F25" s="91">
        <f t="shared" si="0"/>
        <v>5.25</v>
      </c>
      <c r="G25" s="47">
        <v>3</v>
      </c>
      <c r="H25" s="88">
        <f t="shared" si="1"/>
        <v>3</v>
      </c>
      <c r="I25" s="90">
        <f t="shared" si="2"/>
        <v>4.125</v>
      </c>
      <c r="J25" s="47">
        <v>1</v>
      </c>
      <c r="K25" s="88">
        <f t="shared" si="7"/>
        <v>1</v>
      </c>
      <c r="L25" s="47">
        <v>6</v>
      </c>
      <c r="M25" s="104">
        <v>6</v>
      </c>
      <c r="N25" s="47">
        <v>5</v>
      </c>
      <c r="O25" s="104">
        <v>5</v>
      </c>
      <c r="P25" s="91">
        <f t="shared" si="3"/>
        <v>5.5</v>
      </c>
      <c r="Q25" s="90">
        <f t="shared" si="4"/>
        <v>3.25</v>
      </c>
      <c r="R25" s="47">
        <v>5</v>
      </c>
      <c r="S25" s="47">
        <v>7</v>
      </c>
      <c r="U25" s="33">
        <v>1</v>
      </c>
      <c r="V25" s="99">
        <f t="shared" si="5"/>
        <v>4.0750000000000002</v>
      </c>
      <c r="X25" s="12" t="s">
        <v>16</v>
      </c>
      <c r="Y25" s="47" t="s">
        <v>64</v>
      </c>
      <c r="Z25" s="55"/>
      <c r="AB25" s="38"/>
    </row>
    <row r="26" spans="1:42" x14ac:dyDescent="0.25">
      <c r="A26" s="201">
        <f t="shared" si="6"/>
        <v>25</v>
      </c>
      <c r="B26" s="47">
        <v>9</v>
      </c>
      <c r="C26" s="47">
        <v>9</v>
      </c>
      <c r="D26" s="47">
        <v>8</v>
      </c>
      <c r="E26" s="104">
        <v>9</v>
      </c>
      <c r="F26" s="91">
        <f t="shared" si="0"/>
        <v>8.75</v>
      </c>
      <c r="G26" s="47">
        <v>7</v>
      </c>
      <c r="H26" s="88">
        <f t="shared" si="1"/>
        <v>7</v>
      </c>
      <c r="I26" s="90">
        <f t="shared" si="2"/>
        <v>7.875</v>
      </c>
      <c r="J26" s="47">
        <v>5</v>
      </c>
      <c r="K26" s="88">
        <f t="shared" si="7"/>
        <v>5</v>
      </c>
      <c r="L26" s="47">
        <v>8</v>
      </c>
      <c r="M26" s="104">
        <v>9</v>
      </c>
      <c r="N26" s="47">
        <v>7</v>
      </c>
      <c r="O26" s="104">
        <v>8</v>
      </c>
      <c r="P26" s="91">
        <f t="shared" si="3"/>
        <v>8</v>
      </c>
      <c r="Q26" s="90">
        <f t="shared" si="4"/>
        <v>6.5</v>
      </c>
      <c r="R26" s="47">
        <v>9</v>
      </c>
      <c r="S26" s="47">
        <v>10</v>
      </c>
      <c r="U26" s="47">
        <v>5</v>
      </c>
      <c r="V26" s="99">
        <f t="shared" si="5"/>
        <v>7.6749999999999998</v>
      </c>
      <c r="X26" s="53" t="s">
        <v>104</v>
      </c>
      <c r="Y26" s="19" t="s">
        <v>105</v>
      </c>
      <c r="AB26" s="38"/>
    </row>
    <row r="27" spans="1:42" x14ac:dyDescent="0.25">
      <c r="A27" s="202">
        <f t="shared" si="6"/>
        <v>26</v>
      </c>
      <c r="B27" s="47">
        <v>5</v>
      </c>
      <c r="C27" s="47">
        <v>5</v>
      </c>
      <c r="D27" s="47">
        <v>5</v>
      </c>
      <c r="E27" s="104">
        <v>5</v>
      </c>
      <c r="F27" s="91">
        <f t="shared" si="0"/>
        <v>5</v>
      </c>
      <c r="G27" s="47">
        <v>7</v>
      </c>
      <c r="H27" s="88">
        <f t="shared" si="1"/>
        <v>7</v>
      </c>
      <c r="I27" s="90">
        <f t="shared" si="2"/>
        <v>6</v>
      </c>
      <c r="J27" s="47">
        <v>5</v>
      </c>
      <c r="K27" s="88">
        <f t="shared" si="7"/>
        <v>5</v>
      </c>
      <c r="L27" s="47">
        <v>5</v>
      </c>
      <c r="N27" s="47">
        <v>5</v>
      </c>
      <c r="O27" s="104">
        <v>5</v>
      </c>
      <c r="P27" s="91">
        <f t="shared" si="3"/>
        <v>5</v>
      </c>
      <c r="Q27" s="90">
        <f t="shared" si="4"/>
        <v>5</v>
      </c>
      <c r="R27" s="47">
        <v>6</v>
      </c>
      <c r="S27" s="47">
        <v>8</v>
      </c>
      <c r="T27" s="104">
        <v>5</v>
      </c>
      <c r="U27" s="33"/>
      <c r="V27" s="99">
        <f t="shared" si="5"/>
        <v>6</v>
      </c>
      <c r="X27" s="53" t="s">
        <v>98</v>
      </c>
      <c r="Y27" s="19" t="s">
        <v>97</v>
      </c>
      <c r="AB27" s="38"/>
    </row>
    <row r="28" spans="1:42" x14ac:dyDescent="0.25">
      <c r="A28" s="202">
        <f t="shared" si="6"/>
        <v>27</v>
      </c>
      <c r="B28" s="47">
        <v>7</v>
      </c>
      <c r="C28" s="47">
        <v>5</v>
      </c>
      <c r="D28" s="47">
        <v>5</v>
      </c>
      <c r="E28" s="104">
        <v>6</v>
      </c>
      <c r="F28" s="91">
        <f t="shared" si="0"/>
        <v>5.75</v>
      </c>
      <c r="G28" s="47">
        <v>5</v>
      </c>
      <c r="H28" s="88">
        <f t="shared" si="1"/>
        <v>5</v>
      </c>
      <c r="I28" s="90">
        <f t="shared" si="2"/>
        <v>5.375</v>
      </c>
      <c r="J28" s="47">
        <v>3</v>
      </c>
      <c r="K28" s="88">
        <f t="shared" si="7"/>
        <v>3</v>
      </c>
      <c r="L28" s="47">
        <v>6</v>
      </c>
      <c r="M28" s="104">
        <v>6</v>
      </c>
      <c r="N28" s="47">
        <v>5</v>
      </c>
      <c r="O28" s="104">
        <v>5</v>
      </c>
      <c r="P28" s="91">
        <f t="shared" si="3"/>
        <v>5.5</v>
      </c>
      <c r="Q28" s="90">
        <f t="shared" si="4"/>
        <v>4.25</v>
      </c>
      <c r="R28" s="47">
        <v>7</v>
      </c>
      <c r="S28" s="47">
        <v>6</v>
      </c>
      <c r="U28" s="47">
        <v>2</v>
      </c>
      <c r="V28" s="99">
        <f t="shared" si="5"/>
        <v>4.9249999999999998</v>
      </c>
      <c r="X28" s="12" t="s">
        <v>116</v>
      </c>
      <c r="Y28" s="30" t="s">
        <v>51</v>
      </c>
      <c r="AB28" s="38"/>
      <c r="AL28" s="33"/>
    </row>
    <row r="29" spans="1:42" x14ac:dyDescent="0.25">
      <c r="A29" s="202">
        <f t="shared" si="6"/>
        <v>28</v>
      </c>
      <c r="B29" s="47">
        <v>4</v>
      </c>
      <c r="C29" s="47">
        <v>5</v>
      </c>
      <c r="D29" s="47">
        <v>3</v>
      </c>
      <c r="E29" s="104">
        <v>3</v>
      </c>
      <c r="F29" s="91">
        <f t="shared" si="0"/>
        <v>3.75</v>
      </c>
      <c r="G29" s="47">
        <v>3</v>
      </c>
      <c r="H29" s="88">
        <f t="shared" si="1"/>
        <v>3</v>
      </c>
      <c r="I29" s="90">
        <f t="shared" si="2"/>
        <v>3.375</v>
      </c>
      <c r="J29" s="47">
        <v>5</v>
      </c>
      <c r="K29" s="88">
        <f t="shared" si="7"/>
        <v>5</v>
      </c>
      <c r="L29" s="47">
        <v>3</v>
      </c>
      <c r="N29" s="47">
        <v>3</v>
      </c>
      <c r="O29" s="104">
        <v>4</v>
      </c>
      <c r="P29" s="91">
        <f t="shared" si="3"/>
        <v>3.3333333333333335</v>
      </c>
      <c r="Q29" s="90">
        <f t="shared" si="4"/>
        <v>4.166666666666667</v>
      </c>
      <c r="R29" s="47">
        <v>6</v>
      </c>
      <c r="S29" s="47">
        <v>5</v>
      </c>
      <c r="T29" s="104">
        <v>3</v>
      </c>
      <c r="U29" s="33"/>
      <c r="V29" s="99">
        <f t="shared" si="5"/>
        <v>4.3083333333333336</v>
      </c>
      <c r="X29" s="12" t="s">
        <v>7</v>
      </c>
      <c r="Y29" s="30" t="s">
        <v>52</v>
      </c>
      <c r="AB29" s="38"/>
    </row>
    <row r="30" spans="1:42" x14ac:dyDescent="0.25">
      <c r="A30" s="202">
        <f t="shared" si="6"/>
        <v>29</v>
      </c>
      <c r="B30" s="47">
        <v>5</v>
      </c>
      <c r="C30" s="47">
        <v>5</v>
      </c>
      <c r="D30" s="47">
        <v>2</v>
      </c>
      <c r="E30" s="104">
        <v>2</v>
      </c>
      <c r="F30" s="91">
        <f t="shared" si="0"/>
        <v>3.5</v>
      </c>
      <c r="G30" s="47">
        <v>3</v>
      </c>
      <c r="H30" s="88">
        <f t="shared" si="1"/>
        <v>3</v>
      </c>
      <c r="I30" s="90">
        <f t="shared" si="2"/>
        <v>3.25</v>
      </c>
      <c r="J30" s="47">
        <v>5</v>
      </c>
      <c r="K30" s="88">
        <f t="shared" si="7"/>
        <v>5</v>
      </c>
      <c r="L30" s="47">
        <v>3</v>
      </c>
      <c r="N30" s="47">
        <v>4</v>
      </c>
      <c r="O30" s="104">
        <v>3</v>
      </c>
      <c r="P30" s="91">
        <f t="shared" si="3"/>
        <v>3.3333333333333335</v>
      </c>
      <c r="Q30" s="90">
        <f t="shared" si="4"/>
        <v>4.166666666666667</v>
      </c>
      <c r="R30" s="47">
        <v>6</v>
      </c>
      <c r="S30" s="47">
        <v>5</v>
      </c>
      <c r="T30" s="104">
        <v>3</v>
      </c>
      <c r="U30" s="33"/>
      <c r="V30" s="99">
        <f t="shared" si="5"/>
        <v>4.2833333333333332</v>
      </c>
      <c r="X30" s="12" t="s">
        <v>107</v>
      </c>
      <c r="Y30" s="33" t="s">
        <v>108</v>
      </c>
      <c r="Z30" s="55"/>
      <c r="AB30" s="38"/>
    </row>
    <row r="31" spans="1:42" x14ac:dyDescent="0.25">
      <c r="A31" s="201">
        <f t="shared" si="6"/>
        <v>30</v>
      </c>
      <c r="B31" s="37">
        <v>8</v>
      </c>
      <c r="C31" s="47">
        <v>8</v>
      </c>
      <c r="D31" s="47">
        <v>7</v>
      </c>
      <c r="E31" s="196">
        <v>8</v>
      </c>
      <c r="F31" s="91">
        <f t="shared" si="0"/>
        <v>7.75</v>
      </c>
      <c r="G31" s="47">
        <v>9</v>
      </c>
      <c r="H31" s="88">
        <f t="shared" si="1"/>
        <v>9</v>
      </c>
      <c r="I31" s="90">
        <f t="shared" si="2"/>
        <v>8.375</v>
      </c>
      <c r="J31" s="47">
        <v>6</v>
      </c>
      <c r="K31" s="88">
        <f t="shared" si="7"/>
        <v>6</v>
      </c>
      <c r="L31" s="47">
        <v>8</v>
      </c>
      <c r="M31" s="196">
        <v>8</v>
      </c>
      <c r="N31" s="47">
        <v>7</v>
      </c>
      <c r="O31" s="196">
        <v>8</v>
      </c>
      <c r="P31" s="91">
        <f t="shared" si="3"/>
        <v>7.75</v>
      </c>
      <c r="Q31" s="90">
        <f t="shared" si="4"/>
        <v>6.875</v>
      </c>
      <c r="R31" s="47">
        <v>7</v>
      </c>
      <c r="S31" s="47">
        <v>10</v>
      </c>
      <c r="T31" s="196"/>
      <c r="U31" s="33">
        <v>10</v>
      </c>
      <c r="V31" s="99">
        <f t="shared" si="5"/>
        <v>8.4499999999999993</v>
      </c>
      <c r="X31" s="12" t="s">
        <v>8</v>
      </c>
      <c r="Y31" s="30" t="s">
        <v>54</v>
      </c>
      <c r="Z31" s="33"/>
      <c r="AA31" s="33"/>
      <c r="AB31" s="38"/>
    </row>
    <row r="32" spans="1:42" ht="15.75" thickBot="1" x14ac:dyDescent="0.3">
      <c r="A32" s="203">
        <f t="shared" si="6"/>
        <v>31</v>
      </c>
      <c r="B32" s="46">
        <v>8</v>
      </c>
      <c r="C32" s="46">
        <v>7</v>
      </c>
      <c r="D32" s="46">
        <v>7</v>
      </c>
      <c r="E32" s="204">
        <v>8</v>
      </c>
      <c r="F32" s="96">
        <f t="shared" si="0"/>
        <v>7.5</v>
      </c>
      <c r="G32" s="46">
        <v>8</v>
      </c>
      <c r="H32" s="205">
        <f t="shared" si="1"/>
        <v>8</v>
      </c>
      <c r="I32" s="97">
        <f t="shared" si="2"/>
        <v>7.75</v>
      </c>
      <c r="J32" s="46">
        <v>5</v>
      </c>
      <c r="K32" s="205">
        <f t="shared" si="7"/>
        <v>5</v>
      </c>
      <c r="L32" s="46">
        <v>7</v>
      </c>
      <c r="M32" s="204">
        <v>6</v>
      </c>
      <c r="N32" s="46">
        <v>7</v>
      </c>
      <c r="O32" s="204">
        <v>6</v>
      </c>
      <c r="P32" s="96">
        <f t="shared" si="3"/>
        <v>6.5</v>
      </c>
      <c r="Q32" s="97">
        <f t="shared" si="4"/>
        <v>5.75</v>
      </c>
      <c r="R32" s="46">
        <v>8</v>
      </c>
      <c r="S32" s="46">
        <v>10</v>
      </c>
      <c r="T32" s="204"/>
      <c r="U32" s="46">
        <v>3</v>
      </c>
      <c r="V32" s="206">
        <f t="shared" si="5"/>
        <v>6.9</v>
      </c>
      <c r="X32" s="56" t="s">
        <v>45</v>
      </c>
      <c r="Y32" s="57" t="s">
        <v>44</v>
      </c>
      <c r="Z32" s="44"/>
      <c r="AA32" s="44"/>
      <c r="AB32" s="45"/>
    </row>
    <row r="33" spans="1:27" x14ac:dyDescent="0.25">
      <c r="A33" s="202">
        <f t="shared" si="6"/>
        <v>32</v>
      </c>
      <c r="B33" s="47">
        <v>5</v>
      </c>
      <c r="C33" s="47">
        <v>7</v>
      </c>
      <c r="D33" s="47">
        <v>5</v>
      </c>
      <c r="E33" s="104">
        <v>6</v>
      </c>
      <c r="F33" s="91">
        <f t="shared" si="0"/>
        <v>5.75</v>
      </c>
      <c r="G33" s="47">
        <v>7</v>
      </c>
      <c r="H33" s="88">
        <f t="shared" si="1"/>
        <v>7</v>
      </c>
      <c r="I33" s="90">
        <f t="shared" si="2"/>
        <v>6.375</v>
      </c>
      <c r="J33" s="47">
        <v>5</v>
      </c>
      <c r="K33" s="88">
        <f t="shared" si="7"/>
        <v>5</v>
      </c>
      <c r="L33" s="47">
        <v>8</v>
      </c>
      <c r="M33" s="104">
        <v>7</v>
      </c>
      <c r="N33" s="47">
        <v>6</v>
      </c>
      <c r="O33" s="104">
        <v>8</v>
      </c>
      <c r="P33" s="91">
        <f t="shared" si="3"/>
        <v>7.25</v>
      </c>
      <c r="Q33" s="90">
        <f t="shared" si="4"/>
        <v>6.125</v>
      </c>
      <c r="R33" s="47">
        <v>7</v>
      </c>
      <c r="S33" s="47">
        <v>8</v>
      </c>
      <c r="U33" s="47"/>
      <c r="V33" s="99">
        <f t="shared" si="5"/>
        <v>6.875</v>
      </c>
      <c r="X33" s="33"/>
      <c r="Y33" s="33"/>
      <c r="Z33" s="33"/>
      <c r="AA33" s="33"/>
    </row>
    <row r="34" spans="1:27" x14ac:dyDescent="0.25">
      <c r="A34" s="202">
        <f t="shared" si="6"/>
        <v>33</v>
      </c>
      <c r="B34" s="47">
        <v>2</v>
      </c>
      <c r="C34" s="47">
        <v>3</v>
      </c>
      <c r="D34" s="47">
        <v>4</v>
      </c>
      <c r="E34" s="104">
        <v>4</v>
      </c>
      <c r="F34" s="91">
        <f t="shared" si="0"/>
        <v>3.25</v>
      </c>
      <c r="G34" s="47">
        <v>5</v>
      </c>
      <c r="H34" s="88">
        <f t="shared" si="1"/>
        <v>5</v>
      </c>
      <c r="I34" s="90">
        <f t="shared" si="2"/>
        <v>4.125</v>
      </c>
      <c r="J34" s="47">
        <v>2</v>
      </c>
      <c r="K34" s="88">
        <f t="shared" si="7"/>
        <v>2</v>
      </c>
      <c r="L34" s="47">
        <v>6</v>
      </c>
      <c r="M34" s="104">
        <v>4</v>
      </c>
      <c r="N34" s="47">
        <v>4</v>
      </c>
      <c r="O34" s="104">
        <v>3</v>
      </c>
      <c r="P34" s="91">
        <f t="shared" si="3"/>
        <v>4.25</v>
      </c>
      <c r="Q34" s="90">
        <f t="shared" si="4"/>
        <v>3.125</v>
      </c>
      <c r="R34" s="47">
        <v>5</v>
      </c>
      <c r="S34" s="47">
        <v>5</v>
      </c>
      <c r="U34" s="47"/>
      <c r="V34" s="99">
        <f t="shared" si="5"/>
        <v>4.3125</v>
      </c>
      <c r="X34" s="33"/>
      <c r="Y34" s="33"/>
      <c r="Z34" s="33"/>
      <c r="AA34" s="33"/>
    </row>
    <row r="35" spans="1:27" x14ac:dyDescent="0.25">
      <c r="A35" s="201">
        <f t="shared" si="6"/>
        <v>34</v>
      </c>
      <c r="B35" s="47">
        <v>5</v>
      </c>
      <c r="C35" s="47">
        <v>5</v>
      </c>
      <c r="D35" s="47">
        <v>5</v>
      </c>
      <c r="E35" s="104">
        <v>5</v>
      </c>
      <c r="F35" s="91">
        <f t="shared" si="0"/>
        <v>5</v>
      </c>
      <c r="G35" s="47">
        <v>6</v>
      </c>
      <c r="H35" s="88">
        <f t="shared" si="1"/>
        <v>6</v>
      </c>
      <c r="I35" s="90">
        <f t="shared" si="2"/>
        <v>5.5</v>
      </c>
      <c r="J35" s="47">
        <v>4</v>
      </c>
      <c r="K35" s="88">
        <f t="shared" si="7"/>
        <v>4</v>
      </c>
      <c r="L35" s="47">
        <v>7</v>
      </c>
      <c r="M35" s="104">
        <v>6</v>
      </c>
      <c r="N35" s="47">
        <v>6</v>
      </c>
      <c r="O35" s="104">
        <v>4</v>
      </c>
      <c r="P35" s="91">
        <f t="shared" si="3"/>
        <v>5.75</v>
      </c>
      <c r="Q35" s="90">
        <f t="shared" si="4"/>
        <v>4.875</v>
      </c>
      <c r="R35" s="47">
        <v>7</v>
      </c>
      <c r="S35" s="47">
        <v>8</v>
      </c>
      <c r="U35" s="47"/>
      <c r="V35" s="99">
        <f t="shared" si="5"/>
        <v>6.34375</v>
      </c>
      <c r="X35" s="33"/>
      <c r="Y35" s="33"/>
      <c r="Z35" s="33"/>
      <c r="AA35" s="33"/>
    </row>
    <row r="36" spans="1:27" x14ac:dyDescent="0.25">
      <c r="A36" s="202">
        <f t="shared" si="6"/>
        <v>35</v>
      </c>
      <c r="B36" s="47">
        <v>3</v>
      </c>
      <c r="C36" s="47">
        <v>6</v>
      </c>
      <c r="D36" s="47">
        <v>4</v>
      </c>
      <c r="E36" s="104">
        <v>4</v>
      </c>
      <c r="F36" s="91">
        <f t="shared" si="0"/>
        <v>4.25</v>
      </c>
      <c r="G36" s="47">
        <v>7</v>
      </c>
      <c r="H36" s="88">
        <f t="shared" si="1"/>
        <v>7</v>
      </c>
      <c r="I36" s="90">
        <f t="shared" si="2"/>
        <v>5.625</v>
      </c>
      <c r="J36" s="47">
        <v>6</v>
      </c>
      <c r="K36" s="88">
        <f t="shared" si="7"/>
        <v>6</v>
      </c>
      <c r="L36" s="47">
        <v>7</v>
      </c>
      <c r="M36" s="104">
        <v>7</v>
      </c>
      <c r="N36" s="47">
        <v>6</v>
      </c>
      <c r="O36" s="104">
        <v>8</v>
      </c>
      <c r="P36" s="91">
        <f t="shared" si="3"/>
        <v>7</v>
      </c>
      <c r="Q36" s="90">
        <f t="shared" si="4"/>
        <v>6.5</v>
      </c>
      <c r="R36" s="47">
        <v>6</v>
      </c>
      <c r="S36" s="47">
        <v>7</v>
      </c>
      <c r="U36" s="47"/>
      <c r="V36" s="99">
        <f t="shared" si="5"/>
        <v>6.28125</v>
      </c>
      <c r="X36" s="33"/>
      <c r="Y36" s="33"/>
      <c r="Z36" s="33"/>
      <c r="AA36" s="33"/>
    </row>
    <row r="37" spans="1:27" x14ac:dyDescent="0.25">
      <c r="A37" s="202">
        <f t="shared" si="6"/>
        <v>36</v>
      </c>
      <c r="B37" s="47">
        <v>3</v>
      </c>
      <c r="C37" s="47">
        <v>3</v>
      </c>
      <c r="D37" s="47">
        <v>5</v>
      </c>
      <c r="E37" s="104">
        <v>5</v>
      </c>
      <c r="F37" s="91">
        <f t="shared" si="0"/>
        <v>4</v>
      </c>
      <c r="G37" s="47">
        <v>5</v>
      </c>
      <c r="H37" s="88">
        <f t="shared" si="1"/>
        <v>5</v>
      </c>
      <c r="I37" s="90">
        <f t="shared" si="2"/>
        <v>4.5</v>
      </c>
      <c r="J37" s="47">
        <v>3</v>
      </c>
      <c r="K37" s="88">
        <f t="shared" si="7"/>
        <v>3</v>
      </c>
      <c r="L37" s="47">
        <v>4</v>
      </c>
      <c r="M37" s="104">
        <v>5</v>
      </c>
      <c r="N37" s="47">
        <v>5</v>
      </c>
      <c r="O37" s="104">
        <v>3</v>
      </c>
      <c r="P37" s="91">
        <f t="shared" si="3"/>
        <v>4.25</v>
      </c>
      <c r="Q37" s="90">
        <f t="shared" si="4"/>
        <v>3.625</v>
      </c>
      <c r="R37" s="47">
        <v>6</v>
      </c>
      <c r="S37" s="47">
        <v>6</v>
      </c>
      <c r="U37" s="47"/>
      <c r="V37" s="99">
        <f t="shared" si="5"/>
        <v>5.03125</v>
      </c>
      <c r="X37" s="33"/>
      <c r="Y37" s="33"/>
      <c r="Z37" s="33"/>
      <c r="AA37" s="33"/>
    </row>
    <row r="38" spans="1:27" x14ac:dyDescent="0.25">
      <c r="A38" s="202">
        <f t="shared" si="6"/>
        <v>37</v>
      </c>
      <c r="B38" s="47">
        <v>8</v>
      </c>
      <c r="C38" s="47">
        <v>9</v>
      </c>
      <c r="D38" s="47">
        <v>9</v>
      </c>
      <c r="E38" s="104">
        <v>10</v>
      </c>
      <c r="F38" s="91">
        <f t="shared" si="0"/>
        <v>9</v>
      </c>
      <c r="G38" s="47">
        <v>9</v>
      </c>
      <c r="H38" s="88">
        <f t="shared" si="1"/>
        <v>9</v>
      </c>
      <c r="I38" s="90">
        <f t="shared" si="2"/>
        <v>9</v>
      </c>
      <c r="J38" s="47">
        <v>9</v>
      </c>
      <c r="K38" s="88">
        <f t="shared" si="7"/>
        <v>9</v>
      </c>
      <c r="L38" s="47">
        <v>9</v>
      </c>
      <c r="M38" s="104">
        <v>9</v>
      </c>
      <c r="N38" s="47">
        <v>9</v>
      </c>
      <c r="O38" s="104">
        <v>10</v>
      </c>
      <c r="P38" s="91">
        <f t="shared" si="3"/>
        <v>9.25</v>
      </c>
      <c r="Q38" s="90">
        <f t="shared" si="4"/>
        <v>9.125</v>
      </c>
      <c r="R38" s="47">
        <v>10</v>
      </c>
      <c r="S38" s="47">
        <v>10</v>
      </c>
      <c r="U38" s="47"/>
      <c r="V38" s="99">
        <f t="shared" si="5"/>
        <v>9.53125</v>
      </c>
      <c r="X38" s="33"/>
      <c r="Y38" s="33"/>
      <c r="Z38" s="33"/>
      <c r="AA38" s="33"/>
    </row>
    <row r="39" spans="1:27" x14ac:dyDescent="0.25">
      <c r="A39" s="201">
        <f t="shared" si="6"/>
        <v>38</v>
      </c>
      <c r="B39" s="47">
        <v>4</v>
      </c>
      <c r="C39" s="47">
        <v>2</v>
      </c>
      <c r="D39" s="47">
        <v>4</v>
      </c>
      <c r="E39" s="104">
        <v>5</v>
      </c>
      <c r="F39" s="91">
        <f t="shared" si="0"/>
        <v>3.75</v>
      </c>
      <c r="G39" s="47">
        <v>3</v>
      </c>
      <c r="H39" s="88">
        <f t="shared" si="1"/>
        <v>3</v>
      </c>
      <c r="I39" s="90">
        <f t="shared" si="2"/>
        <v>3.375</v>
      </c>
      <c r="J39" s="47">
        <v>2</v>
      </c>
      <c r="K39" s="88">
        <f t="shared" si="7"/>
        <v>2</v>
      </c>
      <c r="L39" s="47">
        <v>3</v>
      </c>
      <c r="M39" s="104">
        <v>1</v>
      </c>
      <c r="N39" s="47">
        <v>4</v>
      </c>
      <c r="O39" s="104">
        <v>2</v>
      </c>
      <c r="P39" s="91">
        <f t="shared" si="3"/>
        <v>2.5</v>
      </c>
      <c r="Q39" s="90">
        <f t="shared" si="4"/>
        <v>2.25</v>
      </c>
      <c r="R39" s="47">
        <v>1</v>
      </c>
      <c r="S39" s="47">
        <v>6</v>
      </c>
      <c r="U39" s="47"/>
      <c r="V39" s="99">
        <f t="shared" si="5"/>
        <v>3.15625</v>
      </c>
      <c r="X39" s="33"/>
      <c r="Y39" s="33"/>
      <c r="Z39" s="33"/>
      <c r="AA39" s="33"/>
    </row>
    <row r="40" spans="1:27" x14ac:dyDescent="0.25">
      <c r="A40" s="201">
        <f t="shared" si="6"/>
        <v>39</v>
      </c>
      <c r="B40" s="47">
        <v>6</v>
      </c>
      <c r="C40" s="47">
        <v>8</v>
      </c>
      <c r="D40" s="47">
        <v>5</v>
      </c>
      <c r="E40" s="104">
        <v>8</v>
      </c>
      <c r="F40" s="91">
        <f t="shared" si="0"/>
        <v>6.75</v>
      </c>
      <c r="G40" s="47">
        <v>6</v>
      </c>
      <c r="H40" s="88">
        <f t="shared" si="1"/>
        <v>6</v>
      </c>
      <c r="I40" s="90">
        <f t="shared" si="2"/>
        <v>6.375</v>
      </c>
      <c r="J40" s="47">
        <v>6</v>
      </c>
      <c r="K40" s="88">
        <f t="shared" si="7"/>
        <v>6</v>
      </c>
      <c r="L40" s="47">
        <v>7</v>
      </c>
      <c r="M40" s="104">
        <v>8</v>
      </c>
      <c r="N40" s="47">
        <v>7</v>
      </c>
      <c r="O40" s="104">
        <v>10</v>
      </c>
      <c r="P40" s="91">
        <f t="shared" si="3"/>
        <v>8</v>
      </c>
      <c r="Q40" s="90">
        <f t="shared" si="4"/>
        <v>7</v>
      </c>
      <c r="R40" s="47">
        <v>7</v>
      </c>
      <c r="S40" s="47">
        <v>8</v>
      </c>
      <c r="U40" s="47"/>
      <c r="V40" s="99">
        <f t="shared" si="5"/>
        <v>7.09375</v>
      </c>
      <c r="X40" s="33"/>
      <c r="Y40" s="33"/>
      <c r="Z40" s="33"/>
      <c r="AA40" s="33"/>
    </row>
    <row r="41" spans="1:27" x14ac:dyDescent="0.25">
      <c r="A41" s="201">
        <f t="shared" si="6"/>
        <v>40</v>
      </c>
      <c r="B41" s="47">
        <v>8</v>
      </c>
      <c r="C41" s="47">
        <v>10</v>
      </c>
      <c r="D41" s="47">
        <v>10</v>
      </c>
      <c r="E41" s="104">
        <v>8</v>
      </c>
      <c r="F41" s="91">
        <f t="shared" si="0"/>
        <v>9</v>
      </c>
      <c r="G41" s="47">
        <v>9</v>
      </c>
      <c r="H41" s="88">
        <f t="shared" si="1"/>
        <v>9</v>
      </c>
      <c r="I41" s="90">
        <f t="shared" si="2"/>
        <v>9</v>
      </c>
      <c r="J41" s="47">
        <v>8</v>
      </c>
      <c r="K41" s="88">
        <f t="shared" si="7"/>
        <v>8</v>
      </c>
      <c r="L41" s="47">
        <v>9</v>
      </c>
      <c r="M41" s="104">
        <v>9</v>
      </c>
      <c r="N41" s="47">
        <v>9</v>
      </c>
      <c r="O41" s="104">
        <v>10</v>
      </c>
      <c r="P41" s="91">
        <f t="shared" si="3"/>
        <v>9.25</v>
      </c>
      <c r="Q41" s="90">
        <f t="shared" si="4"/>
        <v>8.625</v>
      </c>
      <c r="R41" s="47">
        <v>7</v>
      </c>
      <c r="S41" s="47">
        <v>10</v>
      </c>
      <c r="U41" s="47"/>
      <c r="V41" s="99">
        <f t="shared" si="5"/>
        <v>8.65625</v>
      </c>
      <c r="X41" s="33"/>
      <c r="Y41" s="33"/>
      <c r="Z41" s="33"/>
      <c r="AA41" s="33"/>
    </row>
    <row r="42" spans="1:27" x14ac:dyDescent="0.25">
      <c r="A42" s="202">
        <f t="shared" si="6"/>
        <v>41</v>
      </c>
      <c r="B42" s="47">
        <v>8</v>
      </c>
      <c r="C42" s="47">
        <v>10</v>
      </c>
      <c r="D42" s="47">
        <v>8</v>
      </c>
      <c r="E42" s="105">
        <v>8</v>
      </c>
      <c r="F42" s="91">
        <f t="shared" si="0"/>
        <v>8.5</v>
      </c>
      <c r="G42" s="47">
        <v>10</v>
      </c>
      <c r="H42" s="88">
        <f t="shared" si="1"/>
        <v>10</v>
      </c>
      <c r="I42" s="90">
        <f t="shared" si="2"/>
        <v>9.25</v>
      </c>
      <c r="J42" s="47">
        <v>10</v>
      </c>
      <c r="K42" s="88">
        <f t="shared" si="7"/>
        <v>10</v>
      </c>
      <c r="L42" s="47">
        <v>9</v>
      </c>
      <c r="M42" s="104">
        <v>9</v>
      </c>
      <c r="N42" s="47">
        <v>9</v>
      </c>
      <c r="O42" s="105">
        <v>10</v>
      </c>
      <c r="P42" s="91">
        <f t="shared" si="3"/>
        <v>9.25</v>
      </c>
      <c r="Q42" s="90">
        <f t="shared" si="4"/>
        <v>9.625</v>
      </c>
      <c r="R42" s="47">
        <v>8</v>
      </c>
      <c r="S42" s="47">
        <v>10</v>
      </c>
      <c r="U42" s="47"/>
      <c r="V42" s="99">
        <f t="shared" si="5"/>
        <v>9.21875</v>
      </c>
      <c r="X42" s="33"/>
      <c r="Y42" s="33"/>
      <c r="Z42" s="33"/>
      <c r="AA42" s="33"/>
    </row>
    <row r="43" spans="1:27" x14ac:dyDescent="0.25">
      <c r="A43" s="201">
        <f t="shared" si="6"/>
        <v>42</v>
      </c>
      <c r="B43" s="47">
        <v>5</v>
      </c>
      <c r="C43" s="47">
        <v>6</v>
      </c>
      <c r="D43" s="47">
        <v>6</v>
      </c>
      <c r="E43" s="104">
        <v>6</v>
      </c>
      <c r="F43" s="91">
        <f t="shared" si="0"/>
        <v>5.75</v>
      </c>
      <c r="G43" s="47">
        <v>6</v>
      </c>
      <c r="H43" s="88">
        <f t="shared" si="1"/>
        <v>6</v>
      </c>
      <c r="I43" s="90">
        <f t="shared" si="2"/>
        <v>5.875</v>
      </c>
      <c r="J43" s="47">
        <v>5</v>
      </c>
      <c r="K43" s="88">
        <f t="shared" si="7"/>
        <v>5</v>
      </c>
      <c r="L43" s="47">
        <v>7</v>
      </c>
      <c r="M43" s="104">
        <v>8</v>
      </c>
      <c r="N43" s="47">
        <v>7</v>
      </c>
      <c r="O43" s="104">
        <v>8</v>
      </c>
      <c r="P43" s="91">
        <f t="shared" si="3"/>
        <v>7.5</v>
      </c>
      <c r="Q43" s="90">
        <f t="shared" si="4"/>
        <v>6.25</v>
      </c>
      <c r="R43" s="47">
        <v>7</v>
      </c>
      <c r="S43" s="47">
        <v>8</v>
      </c>
      <c r="U43" s="47"/>
      <c r="V43" s="99">
        <f t="shared" si="5"/>
        <v>6.78125</v>
      </c>
      <c r="X43" s="33"/>
      <c r="Y43" s="33"/>
      <c r="Z43" s="33"/>
      <c r="AA43" s="33"/>
    </row>
    <row r="44" spans="1:27" x14ac:dyDescent="0.25">
      <c r="A44" s="202">
        <f t="shared" si="6"/>
        <v>43</v>
      </c>
      <c r="B44" s="47">
        <v>4</v>
      </c>
      <c r="C44" s="47">
        <v>5</v>
      </c>
      <c r="D44" s="47">
        <v>5</v>
      </c>
      <c r="E44" s="104">
        <v>5</v>
      </c>
      <c r="F44" s="91">
        <f t="shared" si="0"/>
        <v>4.75</v>
      </c>
      <c r="G44" s="47">
        <v>6</v>
      </c>
      <c r="H44" s="88">
        <f t="shared" si="1"/>
        <v>6</v>
      </c>
      <c r="I44" s="90">
        <f t="shared" si="2"/>
        <v>5.375</v>
      </c>
      <c r="J44" s="47">
        <v>5</v>
      </c>
      <c r="K44" s="88">
        <f t="shared" si="7"/>
        <v>5</v>
      </c>
      <c r="L44" s="47">
        <v>8</v>
      </c>
      <c r="M44" s="104">
        <v>7</v>
      </c>
      <c r="N44" s="47">
        <v>7</v>
      </c>
      <c r="O44" s="104">
        <v>8</v>
      </c>
      <c r="P44" s="91">
        <f t="shared" si="3"/>
        <v>7.5</v>
      </c>
      <c r="Q44" s="90">
        <f t="shared" si="4"/>
        <v>6.25</v>
      </c>
      <c r="R44" s="47">
        <v>7</v>
      </c>
      <c r="S44" s="47">
        <v>7</v>
      </c>
      <c r="U44" s="47"/>
      <c r="V44" s="99">
        <f t="shared" si="5"/>
        <v>6.40625</v>
      </c>
      <c r="X44" s="33"/>
      <c r="Y44" s="33"/>
      <c r="Z44" s="33"/>
      <c r="AA44" s="33"/>
    </row>
    <row r="45" spans="1:27" x14ac:dyDescent="0.25">
      <c r="A45" s="201">
        <f t="shared" si="6"/>
        <v>44</v>
      </c>
      <c r="B45" s="47">
        <v>2</v>
      </c>
      <c r="C45" s="47">
        <v>1</v>
      </c>
      <c r="D45" s="47">
        <v>3</v>
      </c>
      <c r="E45" s="104">
        <v>3</v>
      </c>
      <c r="F45" s="91">
        <f t="shared" si="0"/>
        <v>2.25</v>
      </c>
      <c r="G45" s="47"/>
      <c r="H45" s="88"/>
      <c r="I45" s="90">
        <f t="shared" si="2"/>
        <v>2.25</v>
      </c>
      <c r="J45" s="47">
        <v>1</v>
      </c>
      <c r="K45" s="88">
        <f t="shared" si="7"/>
        <v>1</v>
      </c>
      <c r="L45" s="47">
        <v>3</v>
      </c>
      <c r="M45" s="104">
        <v>1</v>
      </c>
      <c r="N45" s="47"/>
      <c r="O45" s="104">
        <v>1</v>
      </c>
      <c r="P45" s="91">
        <f t="shared" si="3"/>
        <v>1.6666666666666667</v>
      </c>
      <c r="Q45" s="90">
        <f t="shared" si="4"/>
        <v>1.3333333333333335</v>
      </c>
      <c r="R45" s="47">
        <v>5</v>
      </c>
      <c r="S45" s="47">
        <v>4</v>
      </c>
      <c r="U45" s="47"/>
      <c r="V45" s="99">
        <f t="shared" si="5"/>
        <v>3.1458333333333335</v>
      </c>
      <c r="X45" s="33"/>
      <c r="Y45" s="33"/>
      <c r="Z45" s="33"/>
      <c r="AA45" s="33"/>
    </row>
    <row r="46" spans="1:27" x14ac:dyDescent="0.25">
      <c r="A46" s="201">
        <f t="shared" si="6"/>
        <v>45</v>
      </c>
      <c r="B46" s="47">
        <v>6</v>
      </c>
      <c r="C46" s="47">
        <v>8</v>
      </c>
      <c r="D46" s="47">
        <v>7</v>
      </c>
      <c r="E46" s="104">
        <v>8</v>
      </c>
      <c r="F46" s="91">
        <f t="shared" si="0"/>
        <v>7.25</v>
      </c>
      <c r="G46" s="47">
        <v>7</v>
      </c>
      <c r="H46" s="88">
        <f t="shared" si="1"/>
        <v>7</v>
      </c>
      <c r="I46" s="90">
        <f t="shared" si="2"/>
        <v>7.125</v>
      </c>
      <c r="J46" s="47">
        <v>6</v>
      </c>
      <c r="K46" s="88">
        <f t="shared" si="7"/>
        <v>6</v>
      </c>
      <c r="L46" s="47">
        <v>8</v>
      </c>
      <c r="M46" s="104">
        <v>8</v>
      </c>
      <c r="N46" s="47">
        <v>6</v>
      </c>
      <c r="O46" s="104">
        <v>8</v>
      </c>
      <c r="P46" s="91">
        <f t="shared" si="3"/>
        <v>7.5</v>
      </c>
      <c r="Q46" s="90">
        <f t="shared" si="4"/>
        <v>6.75</v>
      </c>
      <c r="R46" s="47">
        <v>6</v>
      </c>
      <c r="S46" s="47">
        <v>8</v>
      </c>
      <c r="U46" s="47"/>
      <c r="V46" s="99">
        <f t="shared" si="5"/>
        <v>6.96875</v>
      </c>
      <c r="X46" s="33"/>
      <c r="Y46" s="33"/>
      <c r="Z46" s="33"/>
      <c r="AA46" s="33"/>
    </row>
    <row r="47" spans="1:27" x14ac:dyDescent="0.25">
      <c r="A47" s="202">
        <f t="shared" si="6"/>
        <v>46</v>
      </c>
      <c r="B47" s="47">
        <v>2</v>
      </c>
      <c r="C47" s="47">
        <v>2</v>
      </c>
      <c r="D47" s="47">
        <v>3</v>
      </c>
      <c r="E47" s="104">
        <v>3</v>
      </c>
      <c r="F47" s="91">
        <f t="shared" si="0"/>
        <v>2.5</v>
      </c>
      <c r="G47" s="47">
        <v>2</v>
      </c>
      <c r="H47" s="88">
        <f t="shared" si="1"/>
        <v>2</v>
      </c>
      <c r="I47" s="90">
        <f t="shared" si="2"/>
        <v>2.25</v>
      </c>
      <c r="J47" s="47">
        <v>2</v>
      </c>
      <c r="K47" s="88">
        <f t="shared" si="7"/>
        <v>2</v>
      </c>
      <c r="L47" s="47">
        <v>3</v>
      </c>
      <c r="M47" s="104">
        <v>1</v>
      </c>
      <c r="N47" s="47">
        <v>3</v>
      </c>
      <c r="O47" s="104">
        <v>2</v>
      </c>
      <c r="P47" s="91">
        <f t="shared" si="3"/>
        <v>2.25</v>
      </c>
      <c r="Q47" s="90">
        <f t="shared" si="4"/>
        <v>2.125</v>
      </c>
      <c r="R47" s="47">
        <v>4</v>
      </c>
      <c r="S47" s="47">
        <v>3</v>
      </c>
      <c r="U47" s="47"/>
      <c r="V47" s="99">
        <f t="shared" si="5"/>
        <v>2.84375</v>
      </c>
      <c r="X47" s="33"/>
      <c r="Y47" s="33"/>
      <c r="Z47" s="33"/>
      <c r="AA47" s="33"/>
    </row>
    <row r="48" spans="1:27" x14ac:dyDescent="0.25">
      <c r="A48" s="202">
        <f t="shared" si="6"/>
        <v>47</v>
      </c>
      <c r="B48" s="47">
        <v>3</v>
      </c>
      <c r="C48" s="47">
        <v>4</v>
      </c>
      <c r="D48" s="47">
        <v>4</v>
      </c>
      <c r="E48" s="104">
        <v>4</v>
      </c>
      <c r="F48" s="91">
        <f t="shared" si="0"/>
        <v>3.75</v>
      </c>
      <c r="G48" s="47">
        <v>5</v>
      </c>
      <c r="H48" s="88">
        <f t="shared" si="1"/>
        <v>5</v>
      </c>
      <c r="I48" s="90">
        <f t="shared" si="2"/>
        <v>4.375</v>
      </c>
      <c r="J48" s="47">
        <v>5</v>
      </c>
      <c r="K48" s="88">
        <f t="shared" si="7"/>
        <v>5</v>
      </c>
      <c r="L48" s="47">
        <v>4</v>
      </c>
      <c r="M48" s="104">
        <v>6</v>
      </c>
      <c r="N48" s="47">
        <v>5</v>
      </c>
      <c r="O48" s="104">
        <v>5</v>
      </c>
      <c r="P48" s="91">
        <f t="shared" si="3"/>
        <v>5</v>
      </c>
      <c r="Q48" s="90">
        <f t="shared" si="4"/>
        <v>5</v>
      </c>
      <c r="R48" s="47">
        <v>8</v>
      </c>
      <c r="S48" s="47">
        <v>6</v>
      </c>
      <c r="U48" s="47"/>
      <c r="V48" s="99">
        <f t="shared" si="5"/>
        <v>5.84375</v>
      </c>
      <c r="X48" s="33"/>
      <c r="Y48" s="33"/>
      <c r="Z48" s="33"/>
      <c r="AA48" s="33"/>
    </row>
    <row r="49" spans="1:47" x14ac:dyDescent="0.25">
      <c r="A49" s="202">
        <f t="shared" si="6"/>
        <v>48</v>
      </c>
      <c r="B49" s="47">
        <v>6</v>
      </c>
      <c r="C49" s="47">
        <v>7</v>
      </c>
      <c r="D49" s="47">
        <v>6</v>
      </c>
      <c r="E49" s="104">
        <v>8</v>
      </c>
      <c r="F49" s="91">
        <f t="shared" si="0"/>
        <v>6.75</v>
      </c>
      <c r="G49" s="47">
        <v>6</v>
      </c>
      <c r="H49" s="88">
        <f t="shared" si="1"/>
        <v>6</v>
      </c>
      <c r="I49" s="90">
        <f t="shared" si="2"/>
        <v>6.375</v>
      </c>
      <c r="J49" s="47">
        <v>7</v>
      </c>
      <c r="K49" s="88">
        <f t="shared" si="7"/>
        <v>7</v>
      </c>
      <c r="L49" s="47">
        <v>7</v>
      </c>
      <c r="M49" s="104">
        <v>9</v>
      </c>
      <c r="N49" s="47">
        <v>7</v>
      </c>
      <c r="O49" s="104">
        <v>6</v>
      </c>
      <c r="P49" s="91">
        <f t="shared" si="3"/>
        <v>7.25</v>
      </c>
      <c r="Q49" s="90">
        <f t="shared" si="4"/>
        <v>7.125</v>
      </c>
      <c r="R49" s="47">
        <v>7</v>
      </c>
      <c r="S49" s="47">
        <v>8</v>
      </c>
      <c r="U49" s="47"/>
      <c r="V49" s="99">
        <f t="shared" si="5"/>
        <v>7.125</v>
      </c>
      <c r="X49" s="33"/>
      <c r="Y49" s="33"/>
      <c r="Z49" s="33"/>
      <c r="AA49" s="33"/>
    </row>
    <row r="50" spans="1:47" x14ac:dyDescent="0.25">
      <c r="A50" s="201">
        <f t="shared" si="6"/>
        <v>49</v>
      </c>
      <c r="B50" s="47">
        <v>5</v>
      </c>
      <c r="C50" s="47">
        <v>5</v>
      </c>
      <c r="D50" s="47">
        <v>6</v>
      </c>
      <c r="E50" s="104">
        <v>7</v>
      </c>
      <c r="F50" s="91">
        <f t="shared" si="0"/>
        <v>5.75</v>
      </c>
      <c r="G50" s="47">
        <v>6</v>
      </c>
      <c r="H50" s="88">
        <f t="shared" si="1"/>
        <v>6</v>
      </c>
      <c r="I50" s="90">
        <f t="shared" si="2"/>
        <v>5.875</v>
      </c>
      <c r="J50" s="47">
        <v>4</v>
      </c>
      <c r="K50" s="88">
        <f t="shared" si="7"/>
        <v>4</v>
      </c>
      <c r="L50" s="47">
        <v>6</v>
      </c>
      <c r="M50" s="104">
        <v>8</v>
      </c>
      <c r="N50" s="47">
        <v>6</v>
      </c>
      <c r="O50" s="104">
        <v>6</v>
      </c>
      <c r="P50" s="91">
        <f t="shared" si="3"/>
        <v>6.5</v>
      </c>
      <c r="Q50" s="90">
        <f t="shared" si="4"/>
        <v>5.25</v>
      </c>
      <c r="R50" s="47">
        <v>7</v>
      </c>
      <c r="S50" s="47">
        <v>8</v>
      </c>
      <c r="U50" s="47"/>
      <c r="V50" s="99">
        <f t="shared" si="5"/>
        <v>6.53125</v>
      </c>
      <c r="X50" s="33"/>
      <c r="Y50" s="33"/>
      <c r="Z50" s="33"/>
      <c r="AA50" s="33"/>
    </row>
    <row r="51" spans="1:47" x14ac:dyDescent="0.25">
      <c r="A51" s="202">
        <f t="shared" si="6"/>
        <v>50</v>
      </c>
      <c r="B51" s="47">
        <v>3</v>
      </c>
      <c r="C51" s="47">
        <v>4</v>
      </c>
      <c r="D51" s="47">
        <v>2</v>
      </c>
      <c r="E51" s="104">
        <v>2</v>
      </c>
      <c r="F51" s="91">
        <f t="shared" si="0"/>
        <v>2.75</v>
      </c>
      <c r="G51" s="47">
        <v>2</v>
      </c>
      <c r="H51" s="88">
        <f t="shared" si="1"/>
        <v>2</v>
      </c>
      <c r="I51" s="90">
        <f t="shared" si="2"/>
        <v>2.375</v>
      </c>
      <c r="J51" s="47">
        <v>5</v>
      </c>
      <c r="K51" s="88">
        <f t="shared" si="7"/>
        <v>5</v>
      </c>
      <c r="L51" s="47">
        <v>3</v>
      </c>
      <c r="M51" s="104">
        <v>2</v>
      </c>
      <c r="N51" s="47">
        <v>3</v>
      </c>
      <c r="O51" s="104">
        <v>3</v>
      </c>
      <c r="P51" s="91">
        <f t="shared" si="3"/>
        <v>2.75</v>
      </c>
      <c r="Q51" s="90">
        <f t="shared" si="4"/>
        <v>3.875</v>
      </c>
      <c r="R51" s="47">
        <v>6</v>
      </c>
      <c r="S51" s="47">
        <v>5</v>
      </c>
      <c r="U51" s="47"/>
      <c r="V51" s="99">
        <f t="shared" si="5"/>
        <v>4.3125</v>
      </c>
      <c r="X51" s="33"/>
      <c r="Y51" s="33"/>
      <c r="Z51" s="33"/>
      <c r="AA51" s="33"/>
    </row>
    <row r="52" spans="1:47" x14ac:dyDescent="0.25">
      <c r="A52" s="202">
        <f t="shared" si="6"/>
        <v>51</v>
      </c>
      <c r="B52" s="47">
        <v>4</v>
      </c>
      <c r="C52" s="47">
        <v>3</v>
      </c>
      <c r="D52" s="47">
        <v>4</v>
      </c>
      <c r="E52" s="104">
        <v>4</v>
      </c>
      <c r="F52" s="91">
        <f t="shared" si="0"/>
        <v>3.75</v>
      </c>
      <c r="G52" s="47">
        <v>5</v>
      </c>
      <c r="H52" s="88">
        <f t="shared" si="1"/>
        <v>5</v>
      </c>
      <c r="I52" s="90">
        <f t="shared" si="2"/>
        <v>4.375</v>
      </c>
      <c r="J52" s="47">
        <v>3</v>
      </c>
      <c r="K52" s="88">
        <f t="shared" si="7"/>
        <v>3</v>
      </c>
      <c r="L52" s="47">
        <v>6</v>
      </c>
      <c r="M52" s="104">
        <v>3</v>
      </c>
      <c r="N52" s="47">
        <v>4</v>
      </c>
      <c r="O52" s="104">
        <v>3</v>
      </c>
      <c r="P52" s="91">
        <f t="shared" si="3"/>
        <v>4</v>
      </c>
      <c r="Q52" s="90">
        <f t="shared" si="4"/>
        <v>3.5</v>
      </c>
      <c r="R52" s="47">
        <v>7</v>
      </c>
      <c r="S52" s="47">
        <v>5</v>
      </c>
      <c r="U52" s="47"/>
      <c r="V52" s="99">
        <f t="shared" si="5"/>
        <v>4.96875</v>
      </c>
      <c r="X52" s="33"/>
      <c r="Y52" s="33"/>
      <c r="Z52" s="33"/>
      <c r="AA52" s="33"/>
    </row>
    <row r="53" spans="1:47" x14ac:dyDescent="0.25">
      <c r="A53" s="201">
        <f t="shared" si="6"/>
        <v>52</v>
      </c>
      <c r="B53" s="47">
        <v>9</v>
      </c>
      <c r="C53" s="47">
        <v>10</v>
      </c>
      <c r="D53" s="47">
        <v>10</v>
      </c>
      <c r="E53" s="104">
        <v>10</v>
      </c>
      <c r="F53" s="91">
        <f t="shared" si="0"/>
        <v>9.75</v>
      </c>
      <c r="G53" s="47">
        <v>9</v>
      </c>
      <c r="H53" s="88">
        <f t="shared" si="1"/>
        <v>9</v>
      </c>
      <c r="I53" s="90">
        <f t="shared" si="2"/>
        <v>9.375</v>
      </c>
      <c r="J53" s="47">
        <v>8</v>
      </c>
      <c r="K53" s="88">
        <f t="shared" si="7"/>
        <v>8</v>
      </c>
      <c r="L53" s="47">
        <v>9</v>
      </c>
      <c r="M53" s="104">
        <v>10</v>
      </c>
      <c r="N53" s="47">
        <v>9</v>
      </c>
      <c r="O53" s="104">
        <v>9</v>
      </c>
      <c r="P53" s="91">
        <f t="shared" si="3"/>
        <v>9.25</v>
      </c>
      <c r="Q53" s="90">
        <f t="shared" si="4"/>
        <v>8.625</v>
      </c>
      <c r="R53" s="47">
        <v>9</v>
      </c>
      <c r="S53" s="47">
        <v>10</v>
      </c>
      <c r="U53" s="47"/>
      <c r="V53" s="99">
        <f t="shared" si="5"/>
        <v>9.25</v>
      </c>
      <c r="X53" s="33"/>
      <c r="Y53" s="33"/>
      <c r="Z53" s="33"/>
      <c r="AA53" s="33"/>
    </row>
    <row r="54" spans="1:47" x14ac:dyDescent="0.25">
      <c r="A54" s="201">
        <f t="shared" si="6"/>
        <v>53</v>
      </c>
      <c r="B54" s="47">
        <v>4</v>
      </c>
      <c r="C54" s="47">
        <v>3</v>
      </c>
      <c r="D54" s="47">
        <v>6</v>
      </c>
      <c r="E54" s="104">
        <v>7</v>
      </c>
      <c r="F54" s="91">
        <f t="shared" si="0"/>
        <v>5</v>
      </c>
      <c r="G54" s="47">
        <v>3</v>
      </c>
      <c r="H54" s="88">
        <f t="shared" si="1"/>
        <v>3</v>
      </c>
      <c r="I54" s="90">
        <f t="shared" si="2"/>
        <v>4</v>
      </c>
      <c r="J54" s="47">
        <v>2</v>
      </c>
      <c r="K54" s="88">
        <f t="shared" si="7"/>
        <v>2</v>
      </c>
      <c r="L54" s="47">
        <v>4</v>
      </c>
      <c r="N54" s="47">
        <v>3</v>
      </c>
      <c r="O54" s="104">
        <v>6</v>
      </c>
      <c r="P54" s="91">
        <f t="shared" si="3"/>
        <v>4.333333333333333</v>
      </c>
      <c r="Q54" s="90">
        <f t="shared" si="4"/>
        <v>3.1666666666666665</v>
      </c>
      <c r="R54" s="47">
        <v>5</v>
      </c>
      <c r="S54" s="47">
        <v>6</v>
      </c>
      <c r="T54" s="104">
        <v>7</v>
      </c>
      <c r="U54" s="47"/>
      <c r="V54" s="99">
        <f t="shared" si="5"/>
        <v>5.0333333333333332</v>
      </c>
      <c r="X54" s="33"/>
      <c r="Y54" s="33"/>
      <c r="Z54" s="33"/>
      <c r="AA54" s="33"/>
    </row>
    <row r="55" spans="1:47" x14ac:dyDescent="0.25">
      <c r="A55" s="202">
        <f t="shared" si="6"/>
        <v>54</v>
      </c>
      <c r="B55" s="47">
        <v>6</v>
      </c>
      <c r="C55" s="47">
        <v>6</v>
      </c>
      <c r="D55" s="47">
        <v>8</v>
      </c>
      <c r="E55" s="104">
        <v>9</v>
      </c>
      <c r="F55" s="91">
        <f t="shared" si="0"/>
        <v>7.25</v>
      </c>
      <c r="G55" s="47">
        <v>6</v>
      </c>
      <c r="H55" s="88">
        <f t="shared" si="1"/>
        <v>6</v>
      </c>
      <c r="I55" s="90">
        <f t="shared" si="2"/>
        <v>6.625</v>
      </c>
      <c r="J55" s="47">
        <v>6</v>
      </c>
      <c r="K55" s="88">
        <f t="shared" si="7"/>
        <v>6</v>
      </c>
      <c r="L55" s="47">
        <v>7</v>
      </c>
      <c r="M55" s="104">
        <v>7</v>
      </c>
      <c r="N55" s="47">
        <v>6</v>
      </c>
      <c r="O55" s="104">
        <v>8</v>
      </c>
      <c r="P55" s="91">
        <f t="shared" si="3"/>
        <v>7</v>
      </c>
      <c r="Q55" s="90">
        <f t="shared" si="4"/>
        <v>6.5</v>
      </c>
      <c r="R55" s="47">
        <v>7</v>
      </c>
      <c r="S55" s="47">
        <v>6</v>
      </c>
      <c r="U55" s="47"/>
      <c r="V55" s="99">
        <f t="shared" si="5"/>
        <v>6.53125</v>
      </c>
      <c r="X55" s="33"/>
      <c r="Y55" s="33"/>
      <c r="Z55" s="33"/>
      <c r="AA55" s="33"/>
    </row>
    <row r="56" spans="1:47" x14ac:dyDescent="0.25">
      <c r="A56" s="201">
        <f t="shared" si="6"/>
        <v>55</v>
      </c>
      <c r="B56" s="47">
        <v>6</v>
      </c>
      <c r="C56" s="47">
        <v>6</v>
      </c>
      <c r="D56" s="47">
        <v>8</v>
      </c>
      <c r="E56" s="104">
        <v>8</v>
      </c>
      <c r="F56" s="91">
        <f t="shared" si="0"/>
        <v>7</v>
      </c>
      <c r="G56" s="47">
        <v>8</v>
      </c>
      <c r="H56" s="88">
        <f t="shared" si="1"/>
        <v>8</v>
      </c>
      <c r="I56" s="90">
        <f t="shared" si="2"/>
        <v>7.5</v>
      </c>
      <c r="J56" s="47">
        <v>6</v>
      </c>
      <c r="K56" s="88">
        <f t="shared" si="7"/>
        <v>6</v>
      </c>
      <c r="L56" s="47">
        <v>8</v>
      </c>
      <c r="M56" s="104">
        <v>8</v>
      </c>
      <c r="N56" s="47">
        <v>6</v>
      </c>
      <c r="O56" s="104">
        <v>8</v>
      </c>
      <c r="P56" s="91">
        <f t="shared" si="3"/>
        <v>7.5</v>
      </c>
      <c r="Q56" s="90">
        <f t="shared" si="4"/>
        <v>6.75</v>
      </c>
      <c r="R56" s="47">
        <v>7</v>
      </c>
      <c r="S56" s="47">
        <v>9</v>
      </c>
      <c r="U56" s="47"/>
      <c r="V56" s="99">
        <f t="shared" si="5"/>
        <v>7.5625</v>
      </c>
      <c r="X56" s="33"/>
      <c r="Y56" s="33"/>
      <c r="Z56" s="33"/>
      <c r="AA56" s="33"/>
    </row>
    <row r="57" spans="1:47" x14ac:dyDescent="0.25">
      <c r="A57" s="202">
        <f t="shared" si="6"/>
        <v>56</v>
      </c>
      <c r="B57" s="47">
        <v>4</v>
      </c>
      <c r="C57" s="47">
        <v>5</v>
      </c>
      <c r="D57" s="47">
        <v>4</v>
      </c>
      <c r="E57" s="104">
        <v>4</v>
      </c>
      <c r="F57" s="91">
        <f t="shared" si="0"/>
        <v>4.25</v>
      </c>
      <c r="G57" s="47">
        <v>5</v>
      </c>
      <c r="H57" s="88">
        <f t="shared" si="1"/>
        <v>5</v>
      </c>
      <c r="I57" s="90">
        <f t="shared" si="2"/>
        <v>4.625</v>
      </c>
      <c r="J57" s="47">
        <v>4</v>
      </c>
      <c r="K57" s="88">
        <f t="shared" si="7"/>
        <v>4</v>
      </c>
      <c r="L57" s="47">
        <v>4</v>
      </c>
      <c r="M57" s="104">
        <v>6</v>
      </c>
      <c r="N57" s="47">
        <v>6</v>
      </c>
      <c r="O57" s="104">
        <v>6</v>
      </c>
      <c r="P57" s="91">
        <f t="shared" si="3"/>
        <v>5.5</v>
      </c>
      <c r="Q57" s="90">
        <f t="shared" si="4"/>
        <v>4.75</v>
      </c>
      <c r="R57" s="47">
        <v>7</v>
      </c>
      <c r="S57" s="47">
        <v>8</v>
      </c>
      <c r="U57" s="47"/>
      <c r="V57" s="99">
        <f t="shared" si="5"/>
        <v>6.09375</v>
      </c>
      <c r="X57" s="33"/>
      <c r="Y57" s="33"/>
      <c r="Z57" s="33"/>
      <c r="AA57" s="33"/>
    </row>
    <row r="58" spans="1:47" x14ac:dyDescent="0.25">
      <c r="A58" s="201">
        <f t="shared" si="6"/>
        <v>57</v>
      </c>
      <c r="B58" s="47">
        <v>6</v>
      </c>
      <c r="C58" s="47">
        <v>7</v>
      </c>
      <c r="D58" s="47">
        <v>7</v>
      </c>
      <c r="E58" s="104">
        <v>7</v>
      </c>
      <c r="F58" s="91">
        <f t="shared" si="0"/>
        <v>6.75</v>
      </c>
      <c r="G58" s="47">
        <v>6</v>
      </c>
      <c r="H58" s="88">
        <f t="shared" si="1"/>
        <v>6</v>
      </c>
      <c r="I58" s="90">
        <f t="shared" si="2"/>
        <v>6.375</v>
      </c>
      <c r="J58" s="47">
        <v>5</v>
      </c>
      <c r="K58" s="88">
        <f t="shared" si="7"/>
        <v>5</v>
      </c>
      <c r="L58" s="47">
        <v>6</v>
      </c>
      <c r="N58" s="47">
        <v>6</v>
      </c>
      <c r="O58" s="104">
        <v>7</v>
      </c>
      <c r="P58" s="91">
        <f t="shared" si="3"/>
        <v>6.333333333333333</v>
      </c>
      <c r="Q58" s="90">
        <f t="shared" si="4"/>
        <v>5.6666666666666661</v>
      </c>
      <c r="R58" s="47">
        <v>6</v>
      </c>
      <c r="S58" s="47">
        <v>8</v>
      </c>
      <c r="T58" s="104">
        <v>9</v>
      </c>
      <c r="U58" s="47"/>
      <c r="V58" s="99">
        <f t="shared" si="5"/>
        <v>7.0083333333333329</v>
      </c>
      <c r="X58" s="33"/>
      <c r="Y58" s="33"/>
      <c r="Z58" s="33"/>
      <c r="AA58" s="33"/>
    </row>
    <row r="59" spans="1:47" x14ac:dyDescent="0.25">
      <c r="A59" s="202">
        <f t="shared" si="6"/>
        <v>58</v>
      </c>
      <c r="B59" s="197">
        <v>4</v>
      </c>
      <c r="C59" s="47">
        <v>3</v>
      </c>
      <c r="D59" s="47">
        <v>4</v>
      </c>
      <c r="E59" s="196">
        <v>4</v>
      </c>
      <c r="F59" s="91">
        <f t="shared" si="0"/>
        <v>3.75</v>
      </c>
      <c r="G59" s="47">
        <v>5</v>
      </c>
      <c r="H59" s="88">
        <f t="shared" si="1"/>
        <v>5</v>
      </c>
      <c r="I59" s="90">
        <f t="shared" si="2"/>
        <v>4.375</v>
      </c>
      <c r="J59" s="47">
        <v>5</v>
      </c>
      <c r="K59" s="88">
        <f t="shared" si="7"/>
        <v>5</v>
      </c>
      <c r="L59" s="47">
        <v>4</v>
      </c>
      <c r="M59" s="196">
        <v>6</v>
      </c>
      <c r="N59" s="47">
        <v>5</v>
      </c>
      <c r="O59" s="196">
        <v>5</v>
      </c>
      <c r="P59" s="91">
        <f t="shared" si="3"/>
        <v>5</v>
      </c>
      <c r="Q59" s="90">
        <f t="shared" si="4"/>
        <v>5</v>
      </c>
      <c r="R59" s="47">
        <v>9</v>
      </c>
      <c r="S59" s="47">
        <v>6</v>
      </c>
      <c r="T59" s="196"/>
      <c r="U59" s="47"/>
      <c r="V59" s="99">
        <f t="shared" si="5"/>
        <v>6.09375</v>
      </c>
      <c r="X59" s="33"/>
      <c r="Y59" s="33"/>
      <c r="Z59" s="33"/>
      <c r="AA59" s="33"/>
      <c r="AD59" s="33"/>
      <c r="AJ59" s="33"/>
      <c r="AK59" s="33"/>
      <c r="AL59" s="33"/>
      <c r="AM59" s="33"/>
      <c r="AN59" s="33"/>
      <c r="AO59" s="33"/>
      <c r="AP59" s="33"/>
      <c r="AQ59" s="33"/>
      <c r="AR59" s="33"/>
      <c r="AS59" s="33"/>
      <c r="AT59" s="33"/>
      <c r="AU59" s="33"/>
    </row>
    <row r="60" spans="1:47" x14ac:dyDescent="0.25">
      <c r="A60" s="202">
        <f t="shared" si="6"/>
        <v>59</v>
      </c>
      <c r="B60" s="197">
        <v>3</v>
      </c>
      <c r="C60" s="47">
        <v>5</v>
      </c>
      <c r="D60" s="47">
        <v>5</v>
      </c>
      <c r="E60" s="104">
        <v>4</v>
      </c>
      <c r="F60" s="91">
        <f t="shared" si="0"/>
        <v>4.25</v>
      </c>
      <c r="G60" s="47">
        <v>6</v>
      </c>
      <c r="H60" s="88">
        <f t="shared" si="1"/>
        <v>6</v>
      </c>
      <c r="I60" s="90">
        <f t="shared" si="2"/>
        <v>5.125</v>
      </c>
      <c r="J60" s="47">
        <v>5</v>
      </c>
      <c r="K60" s="88">
        <f t="shared" si="7"/>
        <v>5</v>
      </c>
      <c r="L60" s="47">
        <v>6</v>
      </c>
      <c r="M60" s="104">
        <v>6</v>
      </c>
      <c r="N60" s="47">
        <v>5</v>
      </c>
      <c r="O60" s="104">
        <v>6</v>
      </c>
      <c r="P60" s="91">
        <f t="shared" si="3"/>
        <v>5.75</v>
      </c>
      <c r="Q60" s="90">
        <f t="shared" si="4"/>
        <v>5.375</v>
      </c>
      <c r="R60" s="47">
        <v>9</v>
      </c>
      <c r="S60" s="47">
        <v>6</v>
      </c>
      <c r="U60" s="33"/>
      <c r="V60" s="99">
        <f t="shared" si="5"/>
        <v>6.375</v>
      </c>
      <c r="X60" s="33"/>
      <c r="Y60" s="33"/>
      <c r="Z60" s="33"/>
      <c r="AA60" s="33"/>
      <c r="AD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3"/>
      <c r="AS60" s="33"/>
      <c r="AT60" s="33"/>
      <c r="AU60" s="33"/>
    </row>
    <row r="61" spans="1:47" ht="15.75" thickBot="1" x14ac:dyDescent="0.3">
      <c r="A61" s="203">
        <f t="shared" si="6"/>
        <v>60</v>
      </c>
      <c r="B61" s="48">
        <v>1</v>
      </c>
      <c r="C61" s="48">
        <v>1</v>
      </c>
      <c r="D61" s="48">
        <v>2</v>
      </c>
      <c r="E61" s="204">
        <v>2</v>
      </c>
      <c r="F61" s="96">
        <f t="shared" si="0"/>
        <v>1.5</v>
      </c>
      <c r="G61" s="48">
        <v>1</v>
      </c>
      <c r="H61" s="205">
        <f t="shared" si="1"/>
        <v>1</v>
      </c>
      <c r="I61" s="97">
        <f t="shared" si="2"/>
        <v>1.25</v>
      </c>
      <c r="J61" s="48">
        <v>1</v>
      </c>
      <c r="K61" s="205">
        <f t="shared" si="7"/>
        <v>1</v>
      </c>
      <c r="L61" s="48">
        <v>3</v>
      </c>
      <c r="M61" s="204"/>
      <c r="N61" s="48">
        <v>3</v>
      </c>
      <c r="O61" s="204">
        <v>2</v>
      </c>
      <c r="P61" s="96">
        <f t="shared" si="3"/>
        <v>2.6666666666666665</v>
      </c>
      <c r="Q61" s="97">
        <f t="shared" si="4"/>
        <v>1.8333333333333333</v>
      </c>
      <c r="R61" s="48">
        <v>5</v>
      </c>
      <c r="S61" s="48">
        <v>3</v>
      </c>
      <c r="T61" s="204">
        <v>6</v>
      </c>
      <c r="U61" s="48"/>
      <c r="V61" s="206">
        <f t="shared" si="5"/>
        <v>3.4166666666666665</v>
      </c>
      <c r="X61" s="33"/>
      <c r="Y61" s="33"/>
      <c r="Z61" s="33"/>
      <c r="AA61" s="33"/>
      <c r="AE61" s="33"/>
      <c r="AF61" s="33"/>
      <c r="AG61" s="33"/>
      <c r="AH61" s="33"/>
      <c r="AI61" s="33"/>
    </row>
    <row r="62" spans="1:47" x14ac:dyDescent="0.25">
      <c r="A62" s="202">
        <f t="shared" si="6"/>
        <v>61</v>
      </c>
      <c r="B62" s="47">
        <v>7</v>
      </c>
      <c r="C62" s="47">
        <v>9</v>
      </c>
      <c r="D62" s="47">
        <v>8</v>
      </c>
      <c r="E62" s="105">
        <v>8</v>
      </c>
      <c r="F62" s="91">
        <f t="shared" si="0"/>
        <v>8</v>
      </c>
      <c r="G62" s="47">
        <v>8</v>
      </c>
      <c r="H62" s="88">
        <f t="shared" si="1"/>
        <v>8</v>
      </c>
      <c r="I62" s="90">
        <f t="shared" si="2"/>
        <v>8</v>
      </c>
      <c r="J62" s="47">
        <v>8</v>
      </c>
      <c r="K62" s="88">
        <f t="shared" si="7"/>
        <v>8</v>
      </c>
      <c r="L62" s="47"/>
      <c r="M62" s="104">
        <v>7</v>
      </c>
      <c r="N62" s="47">
        <v>7</v>
      </c>
      <c r="O62" s="105">
        <v>4</v>
      </c>
      <c r="P62" s="91">
        <f t="shared" si="3"/>
        <v>6</v>
      </c>
      <c r="Q62" s="90">
        <f t="shared" si="4"/>
        <v>7</v>
      </c>
      <c r="R62" s="47">
        <v>7</v>
      </c>
      <c r="S62" s="47">
        <v>9</v>
      </c>
      <c r="U62" s="47">
        <v>5</v>
      </c>
      <c r="V62" s="99">
        <f t="shared" si="5"/>
        <v>7.2</v>
      </c>
      <c r="X62" s="33"/>
      <c r="Y62" s="33"/>
      <c r="Z62" s="33"/>
      <c r="AA62" s="33"/>
      <c r="AE62" s="33"/>
      <c r="AF62" s="33"/>
    </row>
    <row r="63" spans="1:47" x14ac:dyDescent="0.25">
      <c r="A63" s="201">
        <f t="shared" si="6"/>
        <v>62</v>
      </c>
      <c r="B63" s="47">
        <v>8</v>
      </c>
      <c r="C63" s="47">
        <v>9</v>
      </c>
      <c r="D63" s="47">
        <v>9</v>
      </c>
      <c r="E63" s="104">
        <v>8</v>
      </c>
      <c r="F63" s="91">
        <f t="shared" si="0"/>
        <v>8.5</v>
      </c>
      <c r="G63" s="47">
        <v>9</v>
      </c>
      <c r="H63" s="88">
        <f t="shared" si="1"/>
        <v>9</v>
      </c>
      <c r="I63" s="90">
        <f t="shared" si="2"/>
        <v>8.75</v>
      </c>
      <c r="J63" s="47">
        <v>8</v>
      </c>
      <c r="K63" s="88">
        <f t="shared" si="7"/>
        <v>8</v>
      </c>
      <c r="L63" s="47"/>
      <c r="M63" s="104">
        <v>8</v>
      </c>
      <c r="N63" s="47">
        <v>8</v>
      </c>
      <c r="O63" s="104">
        <v>9</v>
      </c>
      <c r="P63" s="91">
        <f t="shared" si="3"/>
        <v>8.3333333333333339</v>
      </c>
      <c r="Q63" s="90">
        <f t="shared" si="4"/>
        <v>8.1666666666666679</v>
      </c>
      <c r="R63" s="47">
        <v>8</v>
      </c>
      <c r="S63" s="47">
        <v>10</v>
      </c>
      <c r="U63" s="47">
        <v>8</v>
      </c>
      <c r="V63" s="99">
        <f t="shared" si="5"/>
        <v>8.5833333333333339</v>
      </c>
      <c r="X63" s="33"/>
      <c r="Y63" s="33"/>
      <c r="Z63" s="33"/>
      <c r="AA63" s="33"/>
    </row>
    <row r="64" spans="1:47" x14ac:dyDescent="0.25">
      <c r="A64" s="207">
        <f t="shared" si="6"/>
        <v>63</v>
      </c>
      <c r="B64" s="47">
        <v>6</v>
      </c>
      <c r="C64" s="47">
        <v>7</v>
      </c>
      <c r="D64" s="47">
        <v>7</v>
      </c>
      <c r="E64" s="104">
        <v>8</v>
      </c>
      <c r="F64" s="91">
        <f t="shared" si="0"/>
        <v>7</v>
      </c>
      <c r="G64" s="47">
        <v>8</v>
      </c>
      <c r="H64" s="88">
        <f t="shared" si="1"/>
        <v>8</v>
      </c>
      <c r="I64" s="90">
        <f t="shared" si="2"/>
        <v>7.5</v>
      </c>
      <c r="J64" s="47">
        <v>7</v>
      </c>
      <c r="K64" s="88">
        <f t="shared" si="7"/>
        <v>7</v>
      </c>
      <c r="L64" s="47"/>
      <c r="N64" s="47">
        <v>8</v>
      </c>
      <c r="P64" s="91">
        <f t="shared" si="3"/>
        <v>8</v>
      </c>
      <c r="Q64" s="90">
        <f t="shared" si="4"/>
        <v>7.5</v>
      </c>
      <c r="R64" s="47">
        <v>8</v>
      </c>
      <c r="S64" s="47"/>
      <c r="U64" s="47"/>
      <c r="V64" s="99">
        <f t="shared" si="5"/>
        <v>7.666666666666667</v>
      </c>
      <c r="X64" s="33"/>
      <c r="Y64" s="33"/>
      <c r="Z64" s="33"/>
      <c r="AA64" s="33"/>
    </row>
    <row r="65" spans="1:27" x14ac:dyDescent="0.25">
      <c r="A65" s="202">
        <f t="shared" si="6"/>
        <v>64</v>
      </c>
      <c r="B65" s="47">
        <v>5</v>
      </c>
      <c r="C65" s="47">
        <v>5</v>
      </c>
      <c r="D65" s="47">
        <v>6</v>
      </c>
      <c r="E65" s="104">
        <v>6</v>
      </c>
      <c r="F65" s="91">
        <f t="shared" si="0"/>
        <v>5.5</v>
      </c>
      <c r="G65" s="47">
        <v>7</v>
      </c>
      <c r="H65" s="88">
        <f t="shared" si="1"/>
        <v>7</v>
      </c>
      <c r="I65" s="90">
        <f t="shared" si="2"/>
        <v>6.25</v>
      </c>
      <c r="J65" s="47">
        <v>4</v>
      </c>
      <c r="K65" s="88">
        <f t="shared" si="7"/>
        <v>4</v>
      </c>
      <c r="L65" s="47"/>
      <c r="M65" s="104">
        <v>7</v>
      </c>
      <c r="N65" s="47">
        <v>6</v>
      </c>
      <c r="O65" s="104">
        <v>3</v>
      </c>
      <c r="P65" s="91">
        <f t="shared" si="3"/>
        <v>5.333333333333333</v>
      </c>
      <c r="Q65" s="90">
        <f t="shared" si="4"/>
        <v>4.6666666666666661</v>
      </c>
      <c r="R65" s="47">
        <v>9</v>
      </c>
      <c r="S65" s="47">
        <v>9</v>
      </c>
      <c r="U65" s="47">
        <v>3</v>
      </c>
      <c r="V65" s="99">
        <f t="shared" si="5"/>
        <v>6.3833333333333329</v>
      </c>
      <c r="X65" s="33"/>
      <c r="Y65" s="33"/>
      <c r="Z65" s="33"/>
      <c r="AA65" s="33"/>
    </row>
    <row r="66" spans="1:27" x14ac:dyDescent="0.25">
      <c r="A66" s="207">
        <f t="shared" si="6"/>
        <v>65</v>
      </c>
      <c r="B66" s="47">
        <v>7</v>
      </c>
      <c r="C66" s="47">
        <v>8</v>
      </c>
      <c r="D66" s="47">
        <v>7</v>
      </c>
      <c r="E66" s="104">
        <v>7</v>
      </c>
      <c r="F66" s="91">
        <f t="shared" si="0"/>
        <v>7.25</v>
      </c>
      <c r="G66" s="47">
        <v>8</v>
      </c>
      <c r="H66" s="88">
        <f t="shared" si="1"/>
        <v>8</v>
      </c>
      <c r="I66" s="90">
        <f t="shared" si="2"/>
        <v>7.625</v>
      </c>
      <c r="J66" s="47">
        <v>8</v>
      </c>
      <c r="K66" s="88">
        <f t="shared" si="7"/>
        <v>8</v>
      </c>
      <c r="L66" s="47"/>
      <c r="N66" s="47">
        <v>8</v>
      </c>
      <c r="P66" s="91">
        <f t="shared" si="3"/>
        <v>8</v>
      </c>
      <c r="Q66" s="90">
        <f t="shared" si="4"/>
        <v>8</v>
      </c>
      <c r="R66" s="47">
        <v>8</v>
      </c>
      <c r="S66" s="47"/>
      <c r="U66" s="47"/>
      <c r="V66" s="99">
        <f t="shared" si="5"/>
        <v>7.875</v>
      </c>
      <c r="X66" s="33"/>
      <c r="Y66" s="33"/>
      <c r="Z66" s="33"/>
      <c r="AA66" s="33"/>
    </row>
    <row r="67" spans="1:27" x14ac:dyDescent="0.25">
      <c r="A67" s="208">
        <f t="shared" si="6"/>
        <v>66</v>
      </c>
      <c r="B67" s="47">
        <v>5</v>
      </c>
      <c r="C67" s="47">
        <v>7</v>
      </c>
      <c r="D67" s="47">
        <v>5</v>
      </c>
      <c r="E67" s="104">
        <v>7</v>
      </c>
      <c r="F67" s="91">
        <f t="shared" ref="F67:F91" si="8">AVERAGE(B67:E67)</f>
        <v>6</v>
      </c>
      <c r="G67" s="47">
        <v>6</v>
      </c>
      <c r="H67" s="88">
        <f t="shared" ref="H67:H91" si="9">AVERAGE(G67)</f>
        <v>6</v>
      </c>
      <c r="I67" s="90">
        <f t="shared" ref="I67:I91" si="10">AVERAGE(F67,H67)</f>
        <v>6</v>
      </c>
      <c r="J67" s="47">
        <v>6</v>
      </c>
      <c r="K67" s="88">
        <f t="shared" si="7"/>
        <v>6</v>
      </c>
      <c r="L67" s="47"/>
      <c r="N67" s="47">
        <v>6</v>
      </c>
      <c r="P67" s="91">
        <f t="shared" ref="P67:P91" si="11">AVERAGE(L67:O67)</f>
        <v>6</v>
      </c>
      <c r="Q67" s="90">
        <f t="shared" ref="Q67:Q91" si="12">AVERAGE(K67,P67)</f>
        <v>6</v>
      </c>
      <c r="R67" s="47">
        <v>7</v>
      </c>
      <c r="S67" s="47"/>
      <c r="U67" s="47">
        <v>6</v>
      </c>
      <c r="V67" s="99">
        <f t="shared" ref="V67:V91" si="13">AVERAGE(I67,Q67,R67:U67)</f>
        <v>6.25</v>
      </c>
      <c r="X67" s="33"/>
      <c r="Y67" s="33"/>
      <c r="Z67" s="33"/>
      <c r="AA67" s="33"/>
    </row>
    <row r="68" spans="1:27" x14ac:dyDescent="0.25">
      <c r="A68" s="201">
        <f t="shared" ref="A68:A91" si="14">A67+1</f>
        <v>67</v>
      </c>
      <c r="B68" s="47">
        <v>7</v>
      </c>
      <c r="C68" s="47">
        <v>9</v>
      </c>
      <c r="D68" s="47">
        <v>9</v>
      </c>
      <c r="E68" s="104">
        <v>9</v>
      </c>
      <c r="F68" s="91">
        <f t="shared" si="8"/>
        <v>8.5</v>
      </c>
      <c r="G68" s="47">
        <v>9</v>
      </c>
      <c r="H68" s="88">
        <f t="shared" si="9"/>
        <v>9</v>
      </c>
      <c r="I68" s="90">
        <f t="shared" si="10"/>
        <v>8.75</v>
      </c>
      <c r="J68" s="47">
        <v>8</v>
      </c>
      <c r="K68" s="88">
        <f t="shared" ref="K68:K91" si="15">AVERAGE(J68)</f>
        <v>8</v>
      </c>
      <c r="L68" s="47"/>
      <c r="M68" s="104">
        <v>8</v>
      </c>
      <c r="N68" s="47">
        <v>8</v>
      </c>
      <c r="O68" s="104">
        <v>4</v>
      </c>
      <c r="P68" s="91">
        <f t="shared" si="11"/>
        <v>6.666666666666667</v>
      </c>
      <c r="Q68" s="90">
        <f t="shared" si="12"/>
        <v>7.3333333333333339</v>
      </c>
      <c r="R68" s="47">
        <v>7</v>
      </c>
      <c r="S68" s="47">
        <v>9</v>
      </c>
      <c r="U68" s="47">
        <v>9</v>
      </c>
      <c r="V68" s="99">
        <f t="shared" si="13"/>
        <v>8.2166666666666668</v>
      </c>
      <c r="X68" s="33"/>
      <c r="Y68" s="33"/>
      <c r="Z68" s="33"/>
      <c r="AA68" s="33"/>
    </row>
    <row r="69" spans="1:27" x14ac:dyDescent="0.25">
      <c r="A69" s="207">
        <f t="shared" si="14"/>
        <v>68</v>
      </c>
      <c r="B69" s="47">
        <v>7</v>
      </c>
      <c r="C69" s="47">
        <v>9</v>
      </c>
      <c r="D69" s="47">
        <v>9</v>
      </c>
      <c r="E69" s="105">
        <v>8</v>
      </c>
      <c r="F69" s="91">
        <f t="shared" si="8"/>
        <v>8.25</v>
      </c>
      <c r="G69" s="47">
        <v>8</v>
      </c>
      <c r="H69" s="88">
        <f t="shared" si="9"/>
        <v>8</v>
      </c>
      <c r="I69" s="90">
        <f t="shared" si="10"/>
        <v>8.125</v>
      </c>
      <c r="J69" s="47">
        <v>9</v>
      </c>
      <c r="K69" s="88">
        <f t="shared" si="15"/>
        <v>9</v>
      </c>
      <c r="L69" s="47"/>
      <c r="N69" s="47">
        <v>8</v>
      </c>
      <c r="O69" s="105"/>
      <c r="P69" s="91">
        <f t="shared" si="11"/>
        <v>8</v>
      </c>
      <c r="Q69" s="90">
        <f t="shared" si="12"/>
        <v>8.5</v>
      </c>
      <c r="R69" s="47">
        <v>7</v>
      </c>
      <c r="S69" s="47"/>
      <c r="U69" s="47"/>
      <c r="V69" s="99">
        <f t="shared" si="13"/>
        <v>7.875</v>
      </c>
      <c r="X69" s="33"/>
      <c r="Y69" s="33"/>
      <c r="Z69" s="33"/>
      <c r="AA69" s="33"/>
    </row>
    <row r="70" spans="1:27" x14ac:dyDescent="0.25">
      <c r="A70" s="202">
        <f t="shared" si="14"/>
        <v>69</v>
      </c>
      <c r="B70" s="47">
        <v>7</v>
      </c>
      <c r="C70" s="47">
        <v>8</v>
      </c>
      <c r="D70" s="47">
        <v>7</v>
      </c>
      <c r="E70" s="104">
        <v>7</v>
      </c>
      <c r="F70" s="91">
        <f t="shared" si="8"/>
        <v>7.25</v>
      </c>
      <c r="G70" s="47">
        <v>7</v>
      </c>
      <c r="H70" s="88">
        <f t="shared" si="9"/>
        <v>7</v>
      </c>
      <c r="I70" s="90">
        <f t="shared" si="10"/>
        <v>7.125</v>
      </c>
      <c r="J70" s="47">
        <v>6</v>
      </c>
      <c r="K70" s="88">
        <f t="shared" si="15"/>
        <v>6</v>
      </c>
      <c r="L70" s="47"/>
      <c r="M70" s="104">
        <v>8</v>
      </c>
      <c r="N70" s="47">
        <v>7</v>
      </c>
      <c r="O70" s="104">
        <v>4</v>
      </c>
      <c r="P70" s="91">
        <f t="shared" si="11"/>
        <v>6.333333333333333</v>
      </c>
      <c r="Q70" s="90">
        <f t="shared" si="12"/>
        <v>6.1666666666666661</v>
      </c>
      <c r="R70" s="47">
        <v>8</v>
      </c>
      <c r="S70" s="47">
        <v>9</v>
      </c>
      <c r="U70" s="47">
        <v>6</v>
      </c>
      <c r="V70" s="99">
        <f t="shared" si="13"/>
        <v>7.2583333333333329</v>
      </c>
      <c r="X70" s="33"/>
      <c r="Y70" s="33"/>
      <c r="Z70" s="33"/>
      <c r="AA70" s="33"/>
    </row>
    <row r="71" spans="1:27" x14ac:dyDescent="0.25">
      <c r="A71" s="202">
        <f t="shared" si="14"/>
        <v>70</v>
      </c>
      <c r="B71" s="47">
        <v>8</v>
      </c>
      <c r="C71" s="47">
        <v>9</v>
      </c>
      <c r="D71" s="47">
        <v>10</v>
      </c>
      <c r="E71" s="104">
        <v>9</v>
      </c>
      <c r="F71" s="91">
        <f t="shared" si="8"/>
        <v>9</v>
      </c>
      <c r="G71" s="47">
        <v>9</v>
      </c>
      <c r="H71" s="88">
        <f t="shared" si="9"/>
        <v>9</v>
      </c>
      <c r="I71" s="90">
        <f t="shared" si="10"/>
        <v>9</v>
      </c>
      <c r="J71" s="47">
        <v>8</v>
      </c>
      <c r="K71" s="88">
        <f t="shared" si="15"/>
        <v>8</v>
      </c>
      <c r="L71" s="47"/>
      <c r="M71" s="104">
        <v>9</v>
      </c>
      <c r="N71" s="47">
        <v>9</v>
      </c>
      <c r="O71" s="104">
        <v>9</v>
      </c>
      <c r="P71" s="91">
        <f t="shared" si="11"/>
        <v>9</v>
      </c>
      <c r="Q71" s="90">
        <f t="shared" si="12"/>
        <v>8.5</v>
      </c>
      <c r="R71" s="47">
        <v>8</v>
      </c>
      <c r="S71" s="47">
        <v>10</v>
      </c>
      <c r="U71" s="47">
        <v>6</v>
      </c>
      <c r="V71" s="99">
        <f t="shared" si="13"/>
        <v>8.3000000000000007</v>
      </c>
      <c r="X71" s="33"/>
      <c r="Y71" s="33"/>
      <c r="Z71" s="33"/>
      <c r="AA71" s="33"/>
    </row>
    <row r="72" spans="1:27" x14ac:dyDescent="0.25">
      <c r="A72" s="208">
        <f t="shared" si="14"/>
        <v>71</v>
      </c>
      <c r="B72" s="47">
        <v>9</v>
      </c>
      <c r="C72" s="47">
        <v>10</v>
      </c>
      <c r="D72" s="47">
        <v>10</v>
      </c>
      <c r="E72" s="104">
        <v>9</v>
      </c>
      <c r="F72" s="91">
        <f t="shared" si="8"/>
        <v>9.5</v>
      </c>
      <c r="G72" s="47">
        <v>9</v>
      </c>
      <c r="H72" s="88">
        <f t="shared" si="9"/>
        <v>9</v>
      </c>
      <c r="I72" s="90">
        <f t="shared" si="10"/>
        <v>9.25</v>
      </c>
      <c r="J72" s="47">
        <v>9</v>
      </c>
      <c r="K72" s="88">
        <f t="shared" si="15"/>
        <v>9</v>
      </c>
      <c r="L72" s="47"/>
      <c r="N72" s="47">
        <v>9</v>
      </c>
      <c r="P72" s="91">
        <f t="shared" si="11"/>
        <v>9</v>
      </c>
      <c r="Q72" s="90">
        <f t="shared" si="12"/>
        <v>9</v>
      </c>
      <c r="R72" s="47">
        <v>7</v>
      </c>
      <c r="S72" s="47"/>
      <c r="U72" s="47"/>
      <c r="V72" s="99">
        <f t="shared" si="13"/>
        <v>8.4166666666666661</v>
      </c>
      <c r="X72" s="33"/>
      <c r="Y72" s="33"/>
      <c r="Z72" s="33"/>
      <c r="AA72" s="33"/>
    </row>
    <row r="73" spans="1:27" x14ac:dyDescent="0.25">
      <c r="A73" s="201">
        <f t="shared" si="14"/>
        <v>72</v>
      </c>
      <c r="B73" s="47">
        <v>5</v>
      </c>
      <c r="C73" s="47">
        <v>6</v>
      </c>
      <c r="D73" s="47">
        <v>6</v>
      </c>
      <c r="E73" s="104">
        <v>7</v>
      </c>
      <c r="F73" s="91">
        <f t="shared" si="8"/>
        <v>6</v>
      </c>
      <c r="G73" s="47">
        <v>5</v>
      </c>
      <c r="H73" s="88">
        <f t="shared" si="9"/>
        <v>5</v>
      </c>
      <c r="I73" s="90">
        <f t="shared" si="10"/>
        <v>5.5</v>
      </c>
      <c r="J73" s="47">
        <v>4</v>
      </c>
      <c r="K73" s="88">
        <f t="shared" si="15"/>
        <v>4</v>
      </c>
      <c r="L73" s="47"/>
      <c r="M73" s="104">
        <v>8</v>
      </c>
      <c r="N73" s="47">
        <v>6</v>
      </c>
      <c r="O73" s="104">
        <v>4</v>
      </c>
      <c r="P73" s="91">
        <f t="shared" si="11"/>
        <v>6</v>
      </c>
      <c r="Q73" s="90">
        <f t="shared" si="12"/>
        <v>5</v>
      </c>
      <c r="R73" s="47">
        <v>10</v>
      </c>
      <c r="S73" s="47">
        <v>9</v>
      </c>
      <c r="U73" s="47">
        <v>5</v>
      </c>
      <c r="V73" s="99">
        <f t="shared" si="13"/>
        <v>6.9</v>
      </c>
      <c r="X73" s="33"/>
      <c r="Y73" s="33"/>
      <c r="Z73" s="33"/>
      <c r="AA73" s="33"/>
    </row>
    <row r="74" spans="1:27" x14ac:dyDescent="0.25">
      <c r="A74" s="208">
        <f t="shared" si="14"/>
        <v>73</v>
      </c>
      <c r="B74" s="47">
        <v>4</v>
      </c>
      <c r="C74" s="47">
        <v>5</v>
      </c>
      <c r="D74" s="47">
        <v>5</v>
      </c>
      <c r="F74" s="91">
        <f t="shared" si="8"/>
        <v>4.666666666666667</v>
      </c>
      <c r="G74" s="47">
        <v>6</v>
      </c>
      <c r="H74" s="88">
        <f t="shared" si="9"/>
        <v>6</v>
      </c>
      <c r="I74" s="90">
        <f t="shared" si="10"/>
        <v>5.3333333333333339</v>
      </c>
      <c r="J74" s="47">
        <v>4</v>
      </c>
      <c r="K74" s="88">
        <f t="shared" si="15"/>
        <v>4</v>
      </c>
      <c r="L74" s="47"/>
      <c r="N74" s="47">
        <v>6</v>
      </c>
      <c r="P74" s="91">
        <f t="shared" si="11"/>
        <v>6</v>
      </c>
      <c r="Q74" s="90">
        <f t="shared" si="12"/>
        <v>5</v>
      </c>
      <c r="R74" s="47">
        <v>6</v>
      </c>
      <c r="S74" s="47"/>
      <c r="U74" s="47"/>
      <c r="V74" s="99">
        <f t="shared" si="13"/>
        <v>5.4444444444444455</v>
      </c>
      <c r="X74" s="33"/>
      <c r="Y74" s="33"/>
      <c r="Z74" s="33"/>
      <c r="AA74" s="33"/>
    </row>
    <row r="75" spans="1:27" x14ac:dyDescent="0.25">
      <c r="A75" s="201">
        <f t="shared" si="14"/>
        <v>74</v>
      </c>
      <c r="B75" s="47">
        <v>7</v>
      </c>
      <c r="C75" s="47">
        <v>8</v>
      </c>
      <c r="D75" s="47">
        <v>7</v>
      </c>
      <c r="E75" s="105">
        <v>8</v>
      </c>
      <c r="F75" s="91">
        <f t="shared" si="8"/>
        <v>7.5</v>
      </c>
      <c r="G75" s="47">
        <v>8</v>
      </c>
      <c r="H75" s="88">
        <f t="shared" si="9"/>
        <v>8</v>
      </c>
      <c r="I75" s="90">
        <f t="shared" si="10"/>
        <v>7.75</v>
      </c>
      <c r="J75" s="47">
        <v>5</v>
      </c>
      <c r="K75" s="88">
        <f t="shared" si="15"/>
        <v>5</v>
      </c>
      <c r="L75" s="47"/>
      <c r="M75" s="104">
        <v>8</v>
      </c>
      <c r="N75" s="47">
        <v>8</v>
      </c>
      <c r="O75" s="105">
        <v>4</v>
      </c>
      <c r="P75" s="91">
        <f t="shared" si="11"/>
        <v>6.666666666666667</v>
      </c>
      <c r="Q75" s="90">
        <f t="shared" si="12"/>
        <v>5.8333333333333339</v>
      </c>
      <c r="R75" s="47">
        <v>7</v>
      </c>
      <c r="S75" s="47">
        <v>9</v>
      </c>
      <c r="U75" s="47">
        <v>9</v>
      </c>
      <c r="V75" s="99">
        <f t="shared" si="13"/>
        <v>7.7166666666666668</v>
      </c>
      <c r="X75" s="33"/>
      <c r="Y75" s="33"/>
      <c r="Z75" s="33"/>
      <c r="AA75" s="33"/>
    </row>
    <row r="76" spans="1:27" x14ac:dyDescent="0.25">
      <c r="A76" s="208">
        <f t="shared" si="14"/>
        <v>75</v>
      </c>
      <c r="B76" s="47">
        <v>6</v>
      </c>
      <c r="C76" s="47">
        <v>7</v>
      </c>
      <c r="D76" s="47">
        <v>9</v>
      </c>
      <c r="E76" s="104">
        <v>9</v>
      </c>
      <c r="F76" s="91">
        <f t="shared" si="8"/>
        <v>7.75</v>
      </c>
      <c r="G76" s="47">
        <v>7</v>
      </c>
      <c r="H76" s="88">
        <f t="shared" si="9"/>
        <v>7</v>
      </c>
      <c r="I76" s="90">
        <f t="shared" si="10"/>
        <v>7.375</v>
      </c>
      <c r="J76" s="47">
        <v>6</v>
      </c>
      <c r="K76" s="88">
        <f t="shared" si="15"/>
        <v>6</v>
      </c>
      <c r="L76" s="47"/>
      <c r="N76" s="47">
        <v>7</v>
      </c>
      <c r="P76" s="91">
        <f t="shared" si="11"/>
        <v>7</v>
      </c>
      <c r="Q76" s="90">
        <f t="shared" si="12"/>
        <v>6.5</v>
      </c>
      <c r="R76" s="47">
        <v>7</v>
      </c>
      <c r="S76" s="47"/>
      <c r="U76" s="47"/>
      <c r="V76" s="99">
        <f t="shared" si="13"/>
        <v>6.958333333333333</v>
      </c>
      <c r="X76" s="33"/>
      <c r="Y76" s="33"/>
      <c r="Z76" s="33"/>
      <c r="AA76" s="33"/>
    </row>
    <row r="77" spans="1:27" x14ac:dyDescent="0.25">
      <c r="A77" s="201">
        <f t="shared" si="14"/>
        <v>76</v>
      </c>
      <c r="B77" s="47">
        <v>6</v>
      </c>
      <c r="C77" s="47">
        <v>6</v>
      </c>
      <c r="D77" s="47">
        <v>7</v>
      </c>
      <c r="E77" s="104">
        <v>8</v>
      </c>
      <c r="F77" s="91">
        <f t="shared" si="8"/>
        <v>6.75</v>
      </c>
      <c r="G77" s="47">
        <v>7</v>
      </c>
      <c r="H77" s="88">
        <f t="shared" si="9"/>
        <v>7</v>
      </c>
      <c r="I77" s="90">
        <f t="shared" si="10"/>
        <v>6.875</v>
      </c>
      <c r="J77" s="47">
        <v>6</v>
      </c>
      <c r="K77" s="88">
        <f t="shared" si="15"/>
        <v>6</v>
      </c>
      <c r="L77" s="47"/>
      <c r="M77" s="104">
        <v>8</v>
      </c>
      <c r="N77" s="47">
        <v>7</v>
      </c>
      <c r="O77" s="104">
        <v>4</v>
      </c>
      <c r="P77" s="91">
        <f t="shared" si="11"/>
        <v>6.333333333333333</v>
      </c>
      <c r="Q77" s="90">
        <f t="shared" si="12"/>
        <v>6.1666666666666661</v>
      </c>
      <c r="R77" s="47">
        <v>7</v>
      </c>
      <c r="S77" s="47">
        <v>9</v>
      </c>
      <c r="U77" s="47">
        <v>6</v>
      </c>
      <c r="V77" s="99">
        <f t="shared" si="13"/>
        <v>7.0083333333333329</v>
      </c>
      <c r="X77" s="33"/>
      <c r="Y77" s="33"/>
      <c r="Z77" s="33"/>
      <c r="AA77" s="33"/>
    </row>
    <row r="78" spans="1:27" x14ac:dyDescent="0.25">
      <c r="A78" s="208">
        <f t="shared" si="14"/>
        <v>77</v>
      </c>
      <c r="B78" s="47">
        <v>6</v>
      </c>
      <c r="C78" s="47">
        <v>8</v>
      </c>
      <c r="D78" s="47">
        <v>6</v>
      </c>
      <c r="E78" s="104">
        <v>6</v>
      </c>
      <c r="F78" s="91">
        <f t="shared" si="8"/>
        <v>6.5</v>
      </c>
      <c r="G78" s="47">
        <v>8</v>
      </c>
      <c r="H78" s="88">
        <f t="shared" si="9"/>
        <v>8</v>
      </c>
      <c r="I78" s="90">
        <f t="shared" si="10"/>
        <v>7.25</v>
      </c>
      <c r="J78" s="47">
        <v>6</v>
      </c>
      <c r="K78" s="88">
        <f t="shared" si="15"/>
        <v>6</v>
      </c>
      <c r="L78" s="47"/>
      <c r="N78" s="47">
        <v>7</v>
      </c>
      <c r="P78" s="91">
        <f t="shared" si="11"/>
        <v>7</v>
      </c>
      <c r="Q78" s="90">
        <f t="shared" si="12"/>
        <v>6.5</v>
      </c>
      <c r="R78" s="47">
        <v>10</v>
      </c>
      <c r="S78" s="47"/>
      <c r="U78" s="47"/>
      <c r="V78" s="99">
        <f t="shared" si="13"/>
        <v>7.916666666666667</v>
      </c>
      <c r="X78" s="33"/>
      <c r="Y78" s="33"/>
      <c r="Z78" s="33"/>
      <c r="AA78" s="33"/>
    </row>
    <row r="79" spans="1:27" x14ac:dyDescent="0.25">
      <c r="A79" s="201">
        <f t="shared" si="14"/>
        <v>78</v>
      </c>
      <c r="B79" s="47">
        <v>7</v>
      </c>
      <c r="C79" s="47">
        <v>8</v>
      </c>
      <c r="D79" s="47">
        <v>9</v>
      </c>
      <c r="E79" s="104">
        <v>10</v>
      </c>
      <c r="F79" s="91">
        <f t="shared" si="8"/>
        <v>8.5</v>
      </c>
      <c r="G79" s="47">
        <v>8</v>
      </c>
      <c r="H79" s="88">
        <f t="shared" si="9"/>
        <v>8</v>
      </c>
      <c r="I79" s="90">
        <f t="shared" si="10"/>
        <v>8.25</v>
      </c>
      <c r="J79" s="47">
        <v>6</v>
      </c>
      <c r="K79" s="88">
        <f t="shared" si="15"/>
        <v>6</v>
      </c>
      <c r="L79" s="47"/>
      <c r="M79" s="104">
        <v>9</v>
      </c>
      <c r="N79" s="47">
        <v>8</v>
      </c>
      <c r="O79" s="104">
        <v>8</v>
      </c>
      <c r="P79" s="91">
        <f t="shared" si="11"/>
        <v>8.3333333333333339</v>
      </c>
      <c r="Q79" s="90">
        <f t="shared" si="12"/>
        <v>7.166666666666667</v>
      </c>
      <c r="R79" s="47">
        <v>8</v>
      </c>
      <c r="S79" s="47">
        <v>10</v>
      </c>
      <c r="U79" s="47">
        <v>6</v>
      </c>
      <c r="V79" s="99">
        <f t="shared" si="13"/>
        <v>7.8833333333333346</v>
      </c>
      <c r="X79" s="33"/>
      <c r="Y79" s="33"/>
      <c r="Z79" s="33"/>
      <c r="AA79" s="33"/>
    </row>
    <row r="80" spans="1:27" x14ac:dyDescent="0.25">
      <c r="A80" s="208">
        <f t="shared" si="14"/>
        <v>79</v>
      </c>
      <c r="B80" s="47">
        <v>8</v>
      </c>
      <c r="C80" s="47">
        <v>9</v>
      </c>
      <c r="D80" s="47">
        <v>10</v>
      </c>
      <c r="E80" s="104">
        <v>10</v>
      </c>
      <c r="F80" s="91">
        <f t="shared" si="8"/>
        <v>9.25</v>
      </c>
      <c r="G80" s="47">
        <v>8</v>
      </c>
      <c r="H80" s="88">
        <f t="shared" si="9"/>
        <v>8</v>
      </c>
      <c r="I80" s="90">
        <f t="shared" si="10"/>
        <v>8.625</v>
      </c>
      <c r="J80" s="47">
        <v>7</v>
      </c>
      <c r="K80" s="88">
        <f t="shared" si="15"/>
        <v>7</v>
      </c>
      <c r="L80" s="47"/>
      <c r="M80" s="104">
        <v>9</v>
      </c>
      <c r="N80" s="47">
        <v>8</v>
      </c>
      <c r="P80" s="91">
        <f t="shared" si="11"/>
        <v>8.5</v>
      </c>
      <c r="Q80" s="90">
        <f t="shared" si="12"/>
        <v>7.75</v>
      </c>
      <c r="R80" s="47">
        <v>8</v>
      </c>
      <c r="S80" s="47"/>
      <c r="U80" s="47">
        <v>6</v>
      </c>
      <c r="V80" s="99">
        <f t="shared" si="13"/>
        <v>7.59375</v>
      </c>
      <c r="X80" s="33"/>
      <c r="Y80" s="33"/>
      <c r="Z80" s="33"/>
      <c r="AA80" s="33"/>
    </row>
    <row r="81" spans="1:27" x14ac:dyDescent="0.25">
      <c r="A81" s="207">
        <f t="shared" si="14"/>
        <v>80</v>
      </c>
      <c r="B81" s="47">
        <v>6</v>
      </c>
      <c r="C81" s="47">
        <v>8</v>
      </c>
      <c r="D81" s="47">
        <v>9</v>
      </c>
      <c r="E81" s="104">
        <v>9</v>
      </c>
      <c r="F81" s="91">
        <f t="shared" si="8"/>
        <v>8</v>
      </c>
      <c r="G81" s="47">
        <v>8</v>
      </c>
      <c r="H81" s="88">
        <f t="shared" si="9"/>
        <v>8</v>
      </c>
      <c r="I81" s="90">
        <f t="shared" si="10"/>
        <v>8</v>
      </c>
      <c r="J81" s="47">
        <v>5</v>
      </c>
      <c r="K81" s="88">
        <f t="shared" si="15"/>
        <v>5</v>
      </c>
      <c r="L81" s="47"/>
      <c r="N81" s="47">
        <v>7</v>
      </c>
      <c r="P81" s="91">
        <f t="shared" si="11"/>
        <v>7</v>
      </c>
      <c r="Q81" s="90">
        <f t="shared" si="12"/>
        <v>6</v>
      </c>
      <c r="R81" s="47">
        <v>8</v>
      </c>
      <c r="S81" s="47"/>
      <c r="U81" s="47"/>
      <c r="V81" s="99">
        <f t="shared" si="13"/>
        <v>7.333333333333333</v>
      </c>
      <c r="X81" s="33"/>
      <c r="Y81" s="33"/>
      <c r="Z81" s="33"/>
      <c r="AA81" s="33"/>
    </row>
    <row r="82" spans="1:27" x14ac:dyDescent="0.25">
      <c r="A82" s="202">
        <f t="shared" si="14"/>
        <v>81</v>
      </c>
      <c r="B82" s="47">
        <v>6</v>
      </c>
      <c r="C82" s="47">
        <v>6</v>
      </c>
      <c r="D82" s="47">
        <v>6</v>
      </c>
      <c r="E82" s="104">
        <v>6</v>
      </c>
      <c r="F82" s="91">
        <f t="shared" si="8"/>
        <v>6</v>
      </c>
      <c r="G82" s="47">
        <v>7</v>
      </c>
      <c r="H82" s="88">
        <f t="shared" si="9"/>
        <v>7</v>
      </c>
      <c r="I82" s="90">
        <f t="shared" si="10"/>
        <v>6.5</v>
      </c>
      <c r="J82" s="47">
        <v>6</v>
      </c>
      <c r="K82" s="88">
        <f t="shared" si="15"/>
        <v>6</v>
      </c>
      <c r="L82" s="47"/>
      <c r="M82" s="104">
        <v>7</v>
      </c>
      <c r="N82" s="47">
        <v>7</v>
      </c>
      <c r="O82" s="104">
        <v>8</v>
      </c>
      <c r="P82" s="91">
        <f t="shared" si="11"/>
        <v>7.333333333333333</v>
      </c>
      <c r="Q82" s="90">
        <f t="shared" si="12"/>
        <v>6.6666666666666661</v>
      </c>
      <c r="R82" s="47">
        <v>7</v>
      </c>
      <c r="S82" s="47">
        <v>10</v>
      </c>
      <c r="U82" s="47">
        <v>7</v>
      </c>
      <c r="V82" s="99">
        <f t="shared" si="13"/>
        <v>7.4333333333333327</v>
      </c>
      <c r="X82" s="33"/>
      <c r="Y82" s="33"/>
      <c r="Z82" s="33"/>
      <c r="AA82" s="33"/>
    </row>
    <row r="83" spans="1:27" x14ac:dyDescent="0.25">
      <c r="A83" s="202">
        <f t="shared" si="14"/>
        <v>82</v>
      </c>
      <c r="B83" s="47">
        <v>4</v>
      </c>
      <c r="C83" s="47">
        <v>5</v>
      </c>
      <c r="D83" s="47">
        <v>5</v>
      </c>
      <c r="E83" s="104">
        <v>4</v>
      </c>
      <c r="F83" s="91">
        <f t="shared" si="8"/>
        <v>4.5</v>
      </c>
      <c r="G83" s="47">
        <v>6</v>
      </c>
      <c r="H83" s="88">
        <f t="shared" si="9"/>
        <v>6</v>
      </c>
      <c r="I83" s="90">
        <f t="shared" si="10"/>
        <v>5.25</v>
      </c>
      <c r="J83" s="47">
        <v>4</v>
      </c>
      <c r="K83" s="88">
        <f t="shared" si="15"/>
        <v>4</v>
      </c>
      <c r="L83" s="47"/>
      <c r="M83" s="104">
        <v>6</v>
      </c>
      <c r="N83" s="47">
        <v>5</v>
      </c>
      <c r="O83" s="104">
        <v>4</v>
      </c>
      <c r="P83" s="91">
        <f t="shared" si="11"/>
        <v>5</v>
      </c>
      <c r="Q83" s="90">
        <f t="shared" si="12"/>
        <v>4.5</v>
      </c>
      <c r="R83" s="47">
        <v>7</v>
      </c>
      <c r="S83" s="47">
        <v>9</v>
      </c>
      <c r="U83" s="47">
        <v>5</v>
      </c>
      <c r="V83" s="99">
        <f t="shared" si="13"/>
        <v>6.15</v>
      </c>
      <c r="X83" s="33"/>
      <c r="Y83" s="33"/>
      <c r="Z83" s="33"/>
      <c r="AA83" s="33"/>
    </row>
    <row r="84" spans="1:27" x14ac:dyDescent="0.25">
      <c r="A84" s="202">
        <f t="shared" si="14"/>
        <v>83</v>
      </c>
      <c r="B84" s="47">
        <v>5</v>
      </c>
      <c r="C84" s="47">
        <v>6</v>
      </c>
      <c r="D84" s="47">
        <v>6</v>
      </c>
      <c r="E84" s="104">
        <v>6</v>
      </c>
      <c r="F84" s="91">
        <f t="shared" si="8"/>
        <v>5.75</v>
      </c>
      <c r="G84" s="47">
        <v>7</v>
      </c>
      <c r="H84" s="88">
        <f t="shared" si="9"/>
        <v>7</v>
      </c>
      <c r="I84" s="90">
        <f t="shared" si="10"/>
        <v>6.375</v>
      </c>
      <c r="J84" s="47">
        <v>5</v>
      </c>
      <c r="K84" s="88">
        <f t="shared" si="15"/>
        <v>5</v>
      </c>
      <c r="L84" s="47"/>
      <c r="M84" s="104">
        <v>6</v>
      </c>
      <c r="N84" s="47">
        <v>6</v>
      </c>
      <c r="O84" s="104">
        <v>4</v>
      </c>
      <c r="P84" s="91">
        <f t="shared" si="11"/>
        <v>5.333333333333333</v>
      </c>
      <c r="Q84" s="90">
        <f t="shared" si="12"/>
        <v>5.1666666666666661</v>
      </c>
      <c r="R84" s="47">
        <v>7</v>
      </c>
      <c r="S84" s="47">
        <v>9</v>
      </c>
      <c r="U84" s="47">
        <v>3</v>
      </c>
      <c r="V84" s="99">
        <f t="shared" si="13"/>
        <v>6.1083333333333325</v>
      </c>
      <c r="X84" s="33"/>
      <c r="Y84" s="33"/>
      <c r="Z84" s="33"/>
      <c r="AA84" s="33"/>
    </row>
    <row r="85" spans="1:27" x14ac:dyDescent="0.25">
      <c r="A85" s="207">
        <f t="shared" si="14"/>
        <v>84</v>
      </c>
      <c r="B85" s="197">
        <v>6</v>
      </c>
      <c r="C85" s="47">
        <v>7</v>
      </c>
      <c r="D85" s="47">
        <v>5</v>
      </c>
      <c r="E85" s="196">
        <v>5</v>
      </c>
      <c r="F85" s="91">
        <f t="shared" si="8"/>
        <v>5.75</v>
      </c>
      <c r="G85" s="47">
        <v>7</v>
      </c>
      <c r="H85" s="88">
        <f t="shared" si="9"/>
        <v>7</v>
      </c>
      <c r="I85" s="90">
        <f t="shared" si="10"/>
        <v>6.375</v>
      </c>
      <c r="J85" s="47">
        <v>6</v>
      </c>
      <c r="K85" s="88">
        <f t="shared" si="15"/>
        <v>6</v>
      </c>
      <c r="L85" s="47"/>
      <c r="M85" s="196"/>
      <c r="N85" s="47">
        <v>7</v>
      </c>
      <c r="O85" s="196"/>
      <c r="P85" s="91">
        <f t="shared" si="11"/>
        <v>7</v>
      </c>
      <c r="Q85" s="90">
        <f t="shared" si="12"/>
        <v>6.5</v>
      </c>
      <c r="R85" s="47">
        <v>9</v>
      </c>
      <c r="S85" s="47"/>
      <c r="T85" s="196"/>
      <c r="U85" s="47"/>
      <c r="V85" s="99">
        <f t="shared" si="13"/>
        <v>7.291666666666667</v>
      </c>
      <c r="X85" s="33"/>
      <c r="Y85" s="33"/>
      <c r="Z85" s="33"/>
      <c r="AA85" s="33"/>
    </row>
    <row r="86" spans="1:27" x14ac:dyDescent="0.25">
      <c r="A86" s="201">
        <f t="shared" si="14"/>
        <v>85</v>
      </c>
      <c r="B86" s="197">
        <v>6</v>
      </c>
      <c r="C86" s="47">
        <v>7</v>
      </c>
      <c r="D86" s="47">
        <v>8</v>
      </c>
      <c r="E86" s="104">
        <v>9</v>
      </c>
      <c r="F86" s="91">
        <f t="shared" si="8"/>
        <v>7.5</v>
      </c>
      <c r="G86" s="47">
        <v>6</v>
      </c>
      <c r="H86" s="88">
        <f t="shared" si="9"/>
        <v>6</v>
      </c>
      <c r="I86" s="90">
        <f t="shared" si="10"/>
        <v>6.75</v>
      </c>
      <c r="J86" s="47">
        <v>7</v>
      </c>
      <c r="K86" s="88">
        <f t="shared" si="15"/>
        <v>7</v>
      </c>
      <c r="L86" s="47"/>
      <c r="M86" s="104">
        <v>8</v>
      </c>
      <c r="N86" s="47">
        <v>7</v>
      </c>
      <c r="O86" s="105">
        <v>8</v>
      </c>
      <c r="P86" s="91">
        <f t="shared" si="11"/>
        <v>7.666666666666667</v>
      </c>
      <c r="Q86" s="90">
        <f t="shared" si="12"/>
        <v>7.3333333333333339</v>
      </c>
      <c r="R86" s="47">
        <v>7</v>
      </c>
      <c r="S86" s="47">
        <v>10</v>
      </c>
      <c r="U86" s="47">
        <v>6</v>
      </c>
      <c r="V86" s="99">
        <f t="shared" si="13"/>
        <v>7.416666666666667</v>
      </c>
      <c r="X86" s="33"/>
      <c r="Y86" s="33"/>
      <c r="Z86" s="33"/>
      <c r="AA86" s="33"/>
    </row>
    <row r="87" spans="1:27" x14ac:dyDescent="0.25">
      <c r="A87" s="202">
        <f t="shared" si="14"/>
        <v>86</v>
      </c>
      <c r="B87" s="197">
        <v>5</v>
      </c>
      <c r="C87" s="47">
        <v>5</v>
      </c>
      <c r="D87" s="47">
        <v>6</v>
      </c>
      <c r="E87" s="104">
        <v>5</v>
      </c>
      <c r="F87" s="91">
        <f t="shared" si="8"/>
        <v>5.25</v>
      </c>
      <c r="G87" s="47">
        <v>7</v>
      </c>
      <c r="H87" s="88">
        <f t="shared" si="9"/>
        <v>7</v>
      </c>
      <c r="I87" s="90">
        <f t="shared" si="10"/>
        <v>6.125</v>
      </c>
      <c r="J87" s="47">
        <v>5</v>
      </c>
      <c r="K87" s="88">
        <f t="shared" si="15"/>
        <v>5</v>
      </c>
      <c r="L87" s="47"/>
      <c r="M87" s="104">
        <v>7</v>
      </c>
      <c r="N87" s="47">
        <v>8</v>
      </c>
      <c r="O87" s="104">
        <v>4</v>
      </c>
      <c r="P87" s="91">
        <f t="shared" si="11"/>
        <v>6.333333333333333</v>
      </c>
      <c r="Q87" s="90">
        <f t="shared" si="12"/>
        <v>5.6666666666666661</v>
      </c>
      <c r="R87" s="47">
        <v>8</v>
      </c>
      <c r="S87" s="47">
        <v>10</v>
      </c>
      <c r="U87" s="47">
        <v>3</v>
      </c>
      <c r="V87" s="99">
        <f t="shared" si="13"/>
        <v>6.5583333333333327</v>
      </c>
      <c r="X87" s="33"/>
      <c r="Y87" s="33"/>
      <c r="Z87" s="33"/>
      <c r="AA87" s="33"/>
    </row>
    <row r="88" spans="1:27" x14ac:dyDescent="0.25">
      <c r="A88" s="202">
        <f t="shared" si="14"/>
        <v>87</v>
      </c>
      <c r="B88" s="197">
        <v>5</v>
      </c>
      <c r="C88" s="47">
        <v>7</v>
      </c>
      <c r="D88" s="47">
        <v>7</v>
      </c>
      <c r="E88" s="104">
        <v>7</v>
      </c>
      <c r="F88" s="91">
        <f t="shared" si="8"/>
        <v>6.5</v>
      </c>
      <c r="G88" s="47">
        <v>7</v>
      </c>
      <c r="H88" s="88">
        <f t="shared" si="9"/>
        <v>7</v>
      </c>
      <c r="I88" s="90">
        <f t="shared" si="10"/>
        <v>6.75</v>
      </c>
      <c r="J88" s="47">
        <v>6</v>
      </c>
      <c r="K88" s="88">
        <f t="shared" si="15"/>
        <v>6</v>
      </c>
      <c r="L88" s="47"/>
      <c r="M88" s="104">
        <v>9</v>
      </c>
      <c r="N88" s="47">
        <v>7</v>
      </c>
      <c r="O88" s="104">
        <v>8</v>
      </c>
      <c r="P88" s="91">
        <f t="shared" si="11"/>
        <v>8</v>
      </c>
      <c r="Q88" s="90">
        <f t="shared" si="12"/>
        <v>7</v>
      </c>
      <c r="R88" s="47">
        <v>8</v>
      </c>
      <c r="S88" s="47">
        <v>10</v>
      </c>
      <c r="U88" s="47">
        <v>6</v>
      </c>
      <c r="V88" s="99">
        <f t="shared" si="13"/>
        <v>7.55</v>
      </c>
      <c r="X88" s="33"/>
      <c r="Y88" s="33"/>
      <c r="Z88" s="33"/>
      <c r="AA88" s="33"/>
    </row>
    <row r="89" spans="1:27" x14ac:dyDescent="0.25">
      <c r="A89" s="202">
        <f t="shared" si="14"/>
        <v>88</v>
      </c>
      <c r="B89" s="197">
        <v>7</v>
      </c>
      <c r="C89" s="47">
        <v>9</v>
      </c>
      <c r="D89" s="47">
        <v>8</v>
      </c>
      <c r="E89" s="104">
        <v>8</v>
      </c>
      <c r="F89" s="91">
        <f t="shared" si="8"/>
        <v>8</v>
      </c>
      <c r="G89" s="47">
        <v>9</v>
      </c>
      <c r="H89" s="88">
        <f t="shared" si="9"/>
        <v>9</v>
      </c>
      <c r="I89" s="90">
        <f t="shared" si="10"/>
        <v>8.5</v>
      </c>
      <c r="J89" s="47">
        <v>8</v>
      </c>
      <c r="K89" s="88">
        <f t="shared" si="15"/>
        <v>8</v>
      </c>
      <c r="L89" s="47"/>
      <c r="M89" s="104">
        <v>8</v>
      </c>
      <c r="N89" s="47">
        <v>8</v>
      </c>
      <c r="O89" s="104">
        <v>8</v>
      </c>
      <c r="P89" s="91">
        <f t="shared" si="11"/>
        <v>8</v>
      </c>
      <c r="Q89" s="90">
        <f t="shared" si="12"/>
        <v>8</v>
      </c>
      <c r="R89" s="47">
        <v>10</v>
      </c>
      <c r="S89" s="47">
        <v>10</v>
      </c>
      <c r="U89" s="47">
        <v>5</v>
      </c>
      <c r="V89" s="99">
        <f t="shared" si="13"/>
        <v>8.3000000000000007</v>
      </c>
      <c r="X89" s="33"/>
      <c r="Y89" s="33"/>
      <c r="Z89" s="33"/>
      <c r="AA89" s="33"/>
    </row>
    <row r="90" spans="1:27" x14ac:dyDescent="0.25">
      <c r="A90" s="208">
        <f t="shared" si="14"/>
        <v>89</v>
      </c>
      <c r="B90" s="197">
        <v>9</v>
      </c>
      <c r="C90" s="47">
        <v>9</v>
      </c>
      <c r="D90" s="47">
        <v>10</v>
      </c>
      <c r="E90" s="104">
        <v>10</v>
      </c>
      <c r="F90" s="91">
        <f t="shared" si="8"/>
        <v>9.5</v>
      </c>
      <c r="G90" s="104">
        <v>9</v>
      </c>
      <c r="H90" s="88">
        <f t="shared" si="9"/>
        <v>9</v>
      </c>
      <c r="I90" s="90">
        <f t="shared" si="10"/>
        <v>9.25</v>
      </c>
      <c r="J90" s="47">
        <v>10</v>
      </c>
      <c r="K90" s="88">
        <f t="shared" si="15"/>
        <v>10</v>
      </c>
      <c r="L90" s="104"/>
      <c r="N90" s="104">
        <v>9</v>
      </c>
      <c r="P90" s="91">
        <f t="shared" si="11"/>
        <v>9</v>
      </c>
      <c r="Q90" s="90">
        <f t="shared" si="12"/>
        <v>9.5</v>
      </c>
      <c r="R90" s="47">
        <v>9</v>
      </c>
      <c r="S90" s="47"/>
      <c r="U90" s="47">
        <v>9</v>
      </c>
      <c r="V90" s="99">
        <f t="shared" si="13"/>
        <v>9.1875</v>
      </c>
      <c r="X90" s="33"/>
      <c r="Y90" s="33"/>
      <c r="Z90" s="33"/>
      <c r="AA90" s="33"/>
    </row>
    <row r="91" spans="1:27" x14ac:dyDescent="0.25">
      <c r="A91" s="201">
        <f t="shared" si="14"/>
        <v>90</v>
      </c>
      <c r="B91" s="197">
        <v>5</v>
      </c>
      <c r="C91" s="47">
        <v>6</v>
      </c>
      <c r="D91" s="47">
        <v>9</v>
      </c>
      <c r="E91" s="104">
        <v>9</v>
      </c>
      <c r="F91" s="91">
        <f t="shared" si="8"/>
        <v>7.25</v>
      </c>
      <c r="G91" s="47">
        <v>7</v>
      </c>
      <c r="H91" s="88">
        <f t="shared" si="9"/>
        <v>7</v>
      </c>
      <c r="I91" s="90">
        <f t="shared" si="10"/>
        <v>7.125</v>
      </c>
      <c r="J91" s="47">
        <v>8</v>
      </c>
      <c r="K91" s="88">
        <f t="shared" si="15"/>
        <v>8</v>
      </c>
      <c r="L91" s="47"/>
      <c r="M91" s="104">
        <v>8</v>
      </c>
      <c r="N91" s="47">
        <v>8</v>
      </c>
      <c r="O91" s="104">
        <v>7</v>
      </c>
      <c r="P91" s="91">
        <f t="shared" si="11"/>
        <v>7.666666666666667</v>
      </c>
      <c r="Q91" s="90">
        <f t="shared" si="12"/>
        <v>7.8333333333333339</v>
      </c>
      <c r="R91" s="47">
        <v>7</v>
      </c>
      <c r="S91" s="47">
        <v>10</v>
      </c>
      <c r="U91" s="47">
        <v>6</v>
      </c>
      <c r="V91" s="99">
        <f t="shared" si="13"/>
        <v>7.5916666666666668</v>
      </c>
      <c r="X91" s="33"/>
      <c r="Y91" s="33"/>
      <c r="Z91" s="33"/>
      <c r="AA91" s="33"/>
    </row>
    <row r="92" spans="1:27" x14ac:dyDescent="0.25">
      <c r="A92" s="32"/>
      <c r="B92" s="13" t="s">
        <v>0</v>
      </c>
      <c r="C92" s="13" t="s">
        <v>1</v>
      </c>
      <c r="D92" s="13" t="s">
        <v>2</v>
      </c>
      <c r="E92" s="12" t="s">
        <v>111</v>
      </c>
      <c r="F92" s="59" t="s">
        <v>100</v>
      </c>
      <c r="G92" s="13" t="s">
        <v>5</v>
      </c>
      <c r="H92" s="59" t="s">
        <v>5</v>
      </c>
      <c r="I92" s="59" t="s">
        <v>99</v>
      </c>
      <c r="J92" s="13" t="s">
        <v>3</v>
      </c>
      <c r="K92" s="53" t="s">
        <v>102</v>
      </c>
      <c r="L92" s="13" t="s">
        <v>4</v>
      </c>
      <c r="M92" s="12" t="s">
        <v>109</v>
      </c>
      <c r="N92" s="12" t="s">
        <v>10</v>
      </c>
      <c r="O92" s="12" t="s">
        <v>16</v>
      </c>
      <c r="P92" s="53" t="s">
        <v>104</v>
      </c>
      <c r="Q92" s="53" t="s">
        <v>98</v>
      </c>
      <c r="R92" s="13" t="s">
        <v>6</v>
      </c>
      <c r="S92" s="13" t="s">
        <v>7</v>
      </c>
      <c r="T92" s="12" t="s">
        <v>107</v>
      </c>
      <c r="U92" s="13" t="s">
        <v>8</v>
      </c>
      <c r="V92" s="54" t="s">
        <v>45</v>
      </c>
      <c r="X92" s="33"/>
      <c r="Y92" s="33"/>
      <c r="Z92" s="33"/>
      <c r="AA92" s="33"/>
    </row>
    <row r="93" spans="1:27" x14ac:dyDescent="0.25">
      <c r="A93" s="51"/>
      <c r="E93" s="209"/>
      <c r="M93" s="209"/>
      <c r="O93" s="209"/>
      <c r="T93" s="209"/>
      <c r="U93" s="33"/>
      <c r="V93" s="55"/>
      <c r="X93" s="33"/>
      <c r="Y93" s="33"/>
      <c r="Z93" s="33"/>
      <c r="AA93" s="33"/>
    </row>
    <row r="94" spans="1:27" x14ac:dyDescent="0.25"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X94" s="33"/>
      <c r="Y94" s="33"/>
      <c r="Z94" s="33"/>
      <c r="AA94" s="33"/>
    </row>
    <row r="95" spans="1:27" x14ac:dyDescent="0.25"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X95" s="33"/>
      <c r="Y95" s="33"/>
      <c r="Z95" s="33"/>
      <c r="AA95" s="33"/>
    </row>
    <row r="96" spans="1:27" x14ac:dyDescent="0.25">
      <c r="E96" s="30"/>
      <c r="M96" s="30"/>
      <c r="O96" s="30"/>
      <c r="T96" s="30"/>
      <c r="X96" s="33"/>
      <c r="Y96" s="33"/>
      <c r="Z96" s="33"/>
      <c r="AA96" s="33"/>
    </row>
    <row r="97" spans="5:27" x14ac:dyDescent="0.25">
      <c r="E97" s="30"/>
      <c r="M97" s="30"/>
      <c r="O97" s="30"/>
      <c r="T97" s="30"/>
      <c r="X97" s="33"/>
      <c r="Y97" s="33"/>
      <c r="Z97" s="33"/>
      <c r="AA97" s="33"/>
    </row>
    <row r="98" spans="5:27" x14ac:dyDescent="0.25">
      <c r="E98" s="30"/>
      <c r="M98" s="30"/>
      <c r="O98" s="30"/>
      <c r="T98" s="30"/>
      <c r="X98" s="33"/>
      <c r="Y98" s="33"/>
      <c r="Z98" s="33"/>
      <c r="AA98" s="33"/>
    </row>
    <row r="99" spans="5:27" x14ac:dyDescent="0.25">
      <c r="E99" s="30"/>
      <c r="M99" s="30"/>
      <c r="O99" s="30"/>
      <c r="T99" s="30"/>
      <c r="X99" s="33"/>
      <c r="Y99" s="33"/>
      <c r="Z99" s="33"/>
      <c r="AA99" s="33"/>
    </row>
    <row r="100" spans="5:27" x14ac:dyDescent="0.25">
      <c r="X100" s="33"/>
      <c r="Y100" s="33"/>
      <c r="Z100" s="33"/>
      <c r="AA100" s="33"/>
    </row>
    <row r="101" spans="5:27" x14ac:dyDescent="0.25">
      <c r="X101" s="33"/>
      <c r="Y101" s="33"/>
      <c r="Z101" s="33"/>
      <c r="AA101" s="33"/>
    </row>
    <row r="102" spans="5:27" x14ac:dyDescent="0.25">
      <c r="X102" s="33"/>
      <c r="Y102" s="33"/>
      <c r="Z102" s="33"/>
      <c r="AA102" s="33"/>
    </row>
    <row r="103" spans="5:27" x14ac:dyDescent="0.25">
      <c r="X103" s="33"/>
      <c r="Y103" s="33"/>
      <c r="Z103" s="33"/>
      <c r="AA103" s="33"/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2"/>
  <sheetViews>
    <sheetView workbookViewId="0"/>
  </sheetViews>
  <sheetFormatPr baseColWidth="10" defaultRowHeight="15" x14ac:dyDescent="0.25"/>
  <cols>
    <col min="1" max="4" width="5.7109375" customWidth="1"/>
    <col min="5" max="7" width="5.7109375" style="19" customWidth="1"/>
    <col min="8" max="8" width="5.7109375" style="247" customWidth="1"/>
    <col min="9" max="10" width="5.7109375" customWidth="1"/>
    <col min="11" max="12" width="5.7109375" style="247" customWidth="1"/>
    <col min="13" max="13" width="5.7109375" customWidth="1"/>
    <col min="14" max="14" width="5.7109375" style="247" customWidth="1"/>
    <col min="15" max="16" width="5.7109375" customWidth="1"/>
    <col min="17" max="18" width="5.7109375" style="247" customWidth="1"/>
    <col min="19" max="20" width="5.7109375" style="19" customWidth="1"/>
    <col min="21" max="23" width="5.7109375" customWidth="1"/>
    <col min="24" max="24" width="5.7109375" style="247" customWidth="1"/>
    <col min="25" max="28" width="5.7109375" customWidth="1"/>
    <col min="29" max="29" width="5.7109375" style="19" customWidth="1"/>
    <col min="30" max="30" width="7.7109375" customWidth="1"/>
    <col min="31" max="33" width="5.7109375" customWidth="1"/>
    <col min="34" max="34" width="5.5703125" customWidth="1"/>
    <col min="35" max="35" width="6" customWidth="1"/>
  </cols>
  <sheetData>
    <row r="1" spans="1:30" x14ac:dyDescent="0.25">
      <c r="A1" s="16"/>
      <c r="B1" s="17" t="s">
        <v>0</v>
      </c>
      <c r="C1" s="12" t="s">
        <v>115</v>
      </c>
      <c r="D1" s="17" t="s">
        <v>1</v>
      </c>
      <c r="E1" s="17" t="s">
        <v>2</v>
      </c>
      <c r="F1" s="29" t="s">
        <v>135</v>
      </c>
      <c r="G1" s="29" t="s">
        <v>14</v>
      </c>
      <c r="H1" s="76" t="s">
        <v>100</v>
      </c>
      <c r="I1" s="17" t="s">
        <v>5</v>
      </c>
      <c r="J1" s="12" t="s">
        <v>113</v>
      </c>
      <c r="K1" s="248" t="s">
        <v>5</v>
      </c>
      <c r="L1" s="248" t="s">
        <v>99</v>
      </c>
      <c r="M1" s="17" t="s">
        <v>3</v>
      </c>
      <c r="N1" s="76" t="s">
        <v>102</v>
      </c>
      <c r="O1" s="17" t="s">
        <v>4</v>
      </c>
      <c r="P1" s="17" t="s">
        <v>10</v>
      </c>
      <c r="Q1" s="76" t="s">
        <v>104</v>
      </c>
      <c r="R1" s="76" t="s">
        <v>98</v>
      </c>
      <c r="S1" s="17" t="s">
        <v>116</v>
      </c>
      <c r="T1" s="17" t="s">
        <v>133</v>
      </c>
      <c r="U1" s="12" t="s">
        <v>107</v>
      </c>
      <c r="V1" s="17" t="s">
        <v>9</v>
      </c>
      <c r="W1" s="17" t="s">
        <v>8</v>
      </c>
      <c r="X1" s="76" t="s">
        <v>45</v>
      </c>
    </row>
    <row r="2" spans="1:30" x14ac:dyDescent="0.25">
      <c r="A2" s="210">
        <v>1</v>
      </c>
      <c r="B2" s="5">
        <v>5</v>
      </c>
      <c r="C2">
        <v>5</v>
      </c>
      <c r="D2" s="5">
        <v>4</v>
      </c>
      <c r="E2" s="8">
        <v>4</v>
      </c>
      <c r="F2" s="8"/>
      <c r="G2" s="8"/>
      <c r="H2" s="91">
        <f>AVERAGE(B2:G2)</f>
        <v>4.5</v>
      </c>
      <c r="I2" s="5">
        <v>5</v>
      </c>
      <c r="J2" s="8">
        <v>7</v>
      </c>
      <c r="K2" s="98">
        <f>AVERAGE(I2:J2)</f>
        <v>6</v>
      </c>
      <c r="L2" s="90">
        <f>AVERAGE(H2,K2)</f>
        <v>5.25</v>
      </c>
      <c r="M2" s="5">
        <v>5</v>
      </c>
      <c r="N2" s="98">
        <f>AVERAGE(M2)</f>
        <v>5</v>
      </c>
      <c r="O2" s="5">
        <v>6</v>
      </c>
      <c r="P2" s="5">
        <v>5</v>
      </c>
      <c r="Q2" s="98">
        <f>AVERAGE(O2:P2)</f>
        <v>5.5</v>
      </c>
      <c r="R2" s="90">
        <f>AVERAGE(N2:Q2)</f>
        <v>5.375</v>
      </c>
      <c r="S2" s="5">
        <v>7</v>
      </c>
      <c r="T2" s="5"/>
      <c r="V2" s="5">
        <v>7</v>
      </c>
      <c r="W2" s="5"/>
      <c r="X2" s="89">
        <f>AVERAGE(L2,R2,S2:W2)</f>
        <v>6.15625</v>
      </c>
      <c r="Z2" s="21" t="s">
        <v>55</v>
      </c>
      <c r="AA2" s="4"/>
      <c r="AB2" s="4"/>
      <c r="AC2" s="4"/>
      <c r="AD2" s="1"/>
    </row>
    <row r="3" spans="1:30" x14ac:dyDescent="0.25">
      <c r="A3" s="210">
        <f>A2+1</f>
        <v>2</v>
      </c>
      <c r="B3">
        <v>6</v>
      </c>
      <c r="C3">
        <v>7</v>
      </c>
      <c r="D3">
        <v>5</v>
      </c>
      <c r="E3">
        <v>6</v>
      </c>
      <c r="F3"/>
      <c r="G3">
        <v>8</v>
      </c>
      <c r="H3" s="91">
        <f t="shared" ref="H3:H66" si="0">AVERAGE(B3:G3)</f>
        <v>6.4</v>
      </c>
      <c r="I3">
        <v>6</v>
      </c>
      <c r="J3">
        <v>9</v>
      </c>
      <c r="K3" s="98">
        <f t="shared" ref="K3:K66" si="1">AVERAGE(I3:J3)</f>
        <v>7.5</v>
      </c>
      <c r="L3" s="90">
        <f t="shared" ref="L3:L66" si="2">AVERAGE(H3,K3)</f>
        <v>6.95</v>
      </c>
      <c r="M3">
        <v>5</v>
      </c>
      <c r="N3" s="98">
        <f t="shared" ref="N3:N66" si="3">AVERAGE(M3)</f>
        <v>5</v>
      </c>
      <c r="O3">
        <v>7</v>
      </c>
      <c r="P3">
        <v>7</v>
      </c>
      <c r="Q3" s="98">
        <f t="shared" ref="Q3:Q66" si="4">AVERAGE(O3:P3)</f>
        <v>7</v>
      </c>
      <c r="R3" s="90">
        <f t="shared" ref="R3:R66" si="5">AVERAGE(N3:Q3)</f>
        <v>6.5</v>
      </c>
      <c r="S3">
        <v>8</v>
      </c>
      <c r="T3"/>
      <c r="V3">
        <v>10</v>
      </c>
      <c r="W3" s="5"/>
      <c r="X3" s="89">
        <f t="shared" ref="X3:X66" si="6">AVERAGE(L3,R3,S3:W3)</f>
        <v>7.8624999999999998</v>
      </c>
      <c r="Z3" s="2"/>
      <c r="AA3" s="5"/>
      <c r="AB3" s="5"/>
      <c r="AC3" s="5"/>
      <c r="AD3" s="3"/>
    </row>
    <row r="4" spans="1:30" x14ac:dyDescent="0.25">
      <c r="A4" s="210">
        <f t="shared" ref="A4:A65" si="7">A3+1</f>
        <v>3</v>
      </c>
      <c r="B4">
        <v>3</v>
      </c>
      <c r="C4">
        <v>5</v>
      </c>
      <c r="D4">
        <v>3</v>
      </c>
      <c r="E4">
        <v>4</v>
      </c>
      <c r="F4"/>
      <c r="G4"/>
      <c r="H4" s="91">
        <f t="shared" si="0"/>
        <v>3.75</v>
      </c>
      <c r="I4">
        <v>4</v>
      </c>
      <c r="J4">
        <v>5</v>
      </c>
      <c r="K4" s="98">
        <f t="shared" si="1"/>
        <v>4.5</v>
      </c>
      <c r="L4" s="90">
        <f t="shared" si="2"/>
        <v>4.125</v>
      </c>
      <c r="M4">
        <v>4</v>
      </c>
      <c r="N4" s="98">
        <f t="shared" si="3"/>
        <v>4</v>
      </c>
      <c r="O4">
        <v>5</v>
      </c>
      <c r="P4">
        <v>4</v>
      </c>
      <c r="Q4" s="98">
        <f t="shared" si="4"/>
        <v>4.5</v>
      </c>
      <c r="R4" s="90">
        <f t="shared" si="5"/>
        <v>4.375</v>
      </c>
      <c r="S4">
        <v>6</v>
      </c>
      <c r="T4"/>
      <c r="V4">
        <v>6</v>
      </c>
      <c r="W4" s="5"/>
      <c r="X4" s="89">
        <f t="shared" si="6"/>
        <v>5.125</v>
      </c>
      <c r="Z4" s="22"/>
      <c r="AA4" s="5" t="s">
        <v>41</v>
      </c>
      <c r="AB4" s="5"/>
      <c r="AC4" s="5"/>
      <c r="AD4" s="3">
        <v>7</v>
      </c>
    </row>
    <row r="5" spans="1:30" x14ac:dyDescent="0.25">
      <c r="A5" s="210">
        <f t="shared" si="7"/>
        <v>4</v>
      </c>
      <c r="B5">
        <v>6</v>
      </c>
      <c r="C5">
        <v>7</v>
      </c>
      <c r="D5">
        <v>7</v>
      </c>
      <c r="E5">
        <v>6</v>
      </c>
      <c r="F5"/>
      <c r="G5">
        <v>8</v>
      </c>
      <c r="H5" s="91">
        <f t="shared" si="0"/>
        <v>6.8</v>
      </c>
      <c r="I5">
        <v>9</v>
      </c>
      <c r="J5">
        <v>9</v>
      </c>
      <c r="K5" s="98">
        <f t="shared" si="1"/>
        <v>9</v>
      </c>
      <c r="L5" s="90">
        <f t="shared" si="2"/>
        <v>7.9</v>
      </c>
      <c r="M5">
        <v>6</v>
      </c>
      <c r="N5" s="98">
        <f t="shared" si="3"/>
        <v>6</v>
      </c>
      <c r="O5">
        <v>9</v>
      </c>
      <c r="P5">
        <v>8</v>
      </c>
      <c r="Q5" s="98">
        <f t="shared" si="4"/>
        <v>8.5</v>
      </c>
      <c r="R5" s="90">
        <f t="shared" si="5"/>
        <v>7.875</v>
      </c>
      <c r="S5">
        <v>7</v>
      </c>
      <c r="T5"/>
      <c r="V5">
        <v>10</v>
      </c>
      <c r="W5" s="5"/>
      <c r="X5" s="89">
        <f t="shared" si="6"/>
        <v>8.1937499999999996</v>
      </c>
      <c r="Z5" s="23"/>
      <c r="AA5" s="5" t="s">
        <v>38</v>
      </c>
      <c r="AB5" s="5"/>
      <c r="AC5" s="5"/>
      <c r="AD5" s="3">
        <v>4</v>
      </c>
    </row>
    <row r="6" spans="1:30" x14ac:dyDescent="0.25">
      <c r="A6" s="211">
        <f t="shared" si="7"/>
        <v>5</v>
      </c>
      <c r="B6">
        <v>5</v>
      </c>
      <c r="C6">
        <v>4</v>
      </c>
      <c r="D6">
        <v>6</v>
      </c>
      <c r="E6">
        <v>6</v>
      </c>
      <c r="F6"/>
      <c r="G6">
        <v>6</v>
      </c>
      <c r="H6" s="91">
        <f t="shared" si="0"/>
        <v>5.4</v>
      </c>
      <c r="I6">
        <v>6</v>
      </c>
      <c r="J6">
        <v>6</v>
      </c>
      <c r="K6" s="98">
        <f t="shared" si="1"/>
        <v>6</v>
      </c>
      <c r="L6" s="90">
        <f t="shared" si="2"/>
        <v>5.7</v>
      </c>
      <c r="M6">
        <v>6</v>
      </c>
      <c r="N6" s="98">
        <f t="shared" si="3"/>
        <v>6</v>
      </c>
      <c r="O6">
        <v>8</v>
      </c>
      <c r="P6">
        <v>5</v>
      </c>
      <c r="Q6" s="98">
        <f t="shared" si="4"/>
        <v>6.5</v>
      </c>
      <c r="R6" s="90">
        <f t="shared" si="5"/>
        <v>6.375</v>
      </c>
      <c r="S6">
        <v>7</v>
      </c>
      <c r="T6"/>
      <c r="V6">
        <v>6</v>
      </c>
      <c r="W6" s="5"/>
      <c r="X6" s="89">
        <f t="shared" si="6"/>
        <v>6.2687499999999998</v>
      </c>
      <c r="Z6" s="24"/>
      <c r="AA6" s="5" t="s">
        <v>39</v>
      </c>
      <c r="AB6" s="5"/>
      <c r="AC6" s="5"/>
      <c r="AD6" s="3">
        <v>52</v>
      </c>
    </row>
    <row r="7" spans="1:30" x14ac:dyDescent="0.25">
      <c r="A7" s="210">
        <f t="shared" si="7"/>
        <v>6</v>
      </c>
      <c r="B7">
        <v>4</v>
      </c>
      <c r="C7">
        <v>6</v>
      </c>
      <c r="D7">
        <v>5</v>
      </c>
      <c r="E7">
        <v>5</v>
      </c>
      <c r="F7"/>
      <c r="G7"/>
      <c r="H7" s="91">
        <f t="shared" si="0"/>
        <v>5</v>
      </c>
      <c r="I7">
        <v>5</v>
      </c>
      <c r="J7">
        <v>8</v>
      </c>
      <c r="K7" s="98">
        <f t="shared" si="1"/>
        <v>6.5</v>
      </c>
      <c r="L7" s="90">
        <f t="shared" si="2"/>
        <v>5.75</v>
      </c>
      <c r="M7">
        <v>4</v>
      </c>
      <c r="N7" s="98">
        <f t="shared" si="3"/>
        <v>4</v>
      </c>
      <c r="O7">
        <v>5</v>
      </c>
      <c r="P7">
        <v>5</v>
      </c>
      <c r="Q7" s="98">
        <f t="shared" si="4"/>
        <v>5</v>
      </c>
      <c r="R7" s="90">
        <f t="shared" si="5"/>
        <v>4.75</v>
      </c>
      <c r="S7">
        <v>7</v>
      </c>
      <c r="T7"/>
      <c r="V7">
        <v>6</v>
      </c>
      <c r="W7" s="5"/>
      <c r="X7" s="89">
        <f t="shared" si="6"/>
        <v>5.875</v>
      </c>
      <c r="Z7" s="25"/>
      <c r="AA7" s="5" t="s">
        <v>40</v>
      </c>
      <c r="AB7" s="5"/>
      <c r="AC7" s="5"/>
      <c r="AD7" s="3">
        <v>32</v>
      </c>
    </row>
    <row r="8" spans="1:30" x14ac:dyDescent="0.25">
      <c r="A8" s="211">
        <f t="shared" si="7"/>
        <v>7</v>
      </c>
      <c r="B8">
        <v>5</v>
      </c>
      <c r="D8">
        <v>4</v>
      </c>
      <c r="E8">
        <v>1</v>
      </c>
      <c r="F8"/>
      <c r="G8"/>
      <c r="H8" s="91">
        <f t="shared" si="0"/>
        <v>3.3333333333333335</v>
      </c>
      <c r="I8">
        <v>3</v>
      </c>
      <c r="J8">
        <v>5</v>
      </c>
      <c r="K8" s="98">
        <f t="shared" si="1"/>
        <v>4</v>
      </c>
      <c r="L8" s="90">
        <f t="shared" si="2"/>
        <v>3.666666666666667</v>
      </c>
      <c r="M8">
        <v>4</v>
      </c>
      <c r="N8" s="98">
        <f t="shared" si="3"/>
        <v>4</v>
      </c>
      <c r="O8">
        <v>3</v>
      </c>
      <c r="P8">
        <v>2</v>
      </c>
      <c r="Q8" s="98">
        <f t="shared" si="4"/>
        <v>2.5</v>
      </c>
      <c r="R8" s="90">
        <f t="shared" si="5"/>
        <v>2.875</v>
      </c>
      <c r="S8">
        <v>5</v>
      </c>
      <c r="T8"/>
      <c r="V8">
        <v>5</v>
      </c>
      <c r="W8" s="5"/>
      <c r="X8" s="89">
        <f t="shared" si="6"/>
        <v>4.135416666666667</v>
      </c>
      <c r="Z8" s="2"/>
      <c r="AA8" s="5"/>
      <c r="AB8" s="5"/>
      <c r="AC8" s="5"/>
      <c r="AD8" s="31">
        <f>SUM(AD4:AD7)</f>
        <v>95</v>
      </c>
    </row>
    <row r="9" spans="1:30" x14ac:dyDescent="0.25">
      <c r="A9" s="210">
        <f t="shared" si="7"/>
        <v>8</v>
      </c>
      <c r="B9" s="8"/>
      <c r="D9" s="8"/>
      <c r="E9"/>
      <c r="F9"/>
      <c r="G9"/>
      <c r="H9" s="246"/>
      <c r="I9" s="8"/>
      <c r="J9" s="8"/>
      <c r="K9" s="246"/>
      <c r="L9" s="246"/>
      <c r="M9" s="8"/>
      <c r="N9" s="246"/>
      <c r="O9" s="8"/>
      <c r="Q9" s="246"/>
      <c r="R9" s="246"/>
      <c r="S9" s="8"/>
      <c r="T9" s="8"/>
      <c r="V9" s="8"/>
      <c r="W9" s="8"/>
      <c r="X9" s="250"/>
      <c r="Z9" s="2"/>
      <c r="AA9" s="5"/>
      <c r="AB9" s="5"/>
      <c r="AC9" s="5"/>
      <c r="AD9" s="3"/>
    </row>
    <row r="10" spans="1:30" x14ac:dyDescent="0.25">
      <c r="A10" s="210">
        <f t="shared" si="7"/>
        <v>9</v>
      </c>
      <c r="B10">
        <v>4</v>
      </c>
      <c r="C10">
        <v>5</v>
      </c>
      <c r="D10">
        <v>3</v>
      </c>
      <c r="E10">
        <v>5</v>
      </c>
      <c r="F10"/>
      <c r="G10"/>
      <c r="H10" s="91">
        <f t="shared" si="0"/>
        <v>4.25</v>
      </c>
      <c r="I10">
        <v>5</v>
      </c>
      <c r="K10" s="98">
        <f t="shared" si="1"/>
        <v>5</v>
      </c>
      <c r="L10" s="90">
        <f t="shared" si="2"/>
        <v>4.625</v>
      </c>
      <c r="M10">
        <v>3</v>
      </c>
      <c r="N10" s="98">
        <f t="shared" si="3"/>
        <v>3</v>
      </c>
      <c r="O10">
        <v>5</v>
      </c>
      <c r="P10">
        <v>5</v>
      </c>
      <c r="Q10" s="98">
        <f t="shared" si="4"/>
        <v>5</v>
      </c>
      <c r="R10" s="90">
        <f t="shared" si="5"/>
        <v>4.5</v>
      </c>
      <c r="S10">
        <v>7</v>
      </c>
      <c r="T10"/>
      <c r="U10">
        <v>5</v>
      </c>
      <c r="V10">
        <v>6</v>
      </c>
      <c r="W10" s="5"/>
      <c r="X10" s="89">
        <f t="shared" si="6"/>
        <v>5.4249999999999998</v>
      </c>
      <c r="Z10" s="58"/>
      <c r="AA10" s="5" t="s">
        <v>42</v>
      </c>
      <c r="AB10" s="5"/>
      <c r="AC10" s="5"/>
      <c r="AD10" s="3"/>
    </row>
    <row r="11" spans="1:30" x14ac:dyDescent="0.25">
      <c r="A11" s="210">
        <f t="shared" si="7"/>
        <v>10</v>
      </c>
      <c r="B11">
        <v>8</v>
      </c>
      <c r="C11">
        <v>8</v>
      </c>
      <c r="D11">
        <v>7</v>
      </c>
      <c r="E11">
        <v>7</v>
      </c>
      <c r="F11"/>
      <c r="G11"/>
      <c r="H11" s="91">
        <f t="shared" si="0"/>
        <v>7.5</v>
      </c>
      <c r="I11">
        <v>8</v>
      </c>
      <c r="J11">
        <v>9</v>
      </c>
      <c r="K11" s="98">
        <f t="shared" si="1"/>
        <v>8.5</v>
      </c>
      <c r="L11" s="90">
        <f t="shared" si="2"/>
        <v>8</v>
      </c>
      <c r="M11">
        <v>8</v>
      </c>
      <c r="N11" s="98">
        <f t="shared" si="3"/>
        <v>8</v>
      </c>
      <c r="O11">
        <v>6</v>
      </c>
      <c r="P11">
        <v>7</v>
      </c>
      <c r="Q11" s="98">
        <f t="shared" si="4"/>
        <v>6.5</v>
      </c>
      <c r="R11" s="90">
        <f t="shared" si="5"/>
        <v>6.875</v>
      </c>
      <c r="S11">
        <v>9</v>
      </c>
      <c r="T11"/>
      <c r="V11">
        <v>9</v>
      </c>
      <c r="W11" s="5"/>
      <c r="X11" s="89">
        <f t="shared" si="6"/>
        <v>8.21875</v>
      </c>
      <c r="Y11" s="11"/>
      <c r="AC11"/>
      <c r="AD11" s="3"/>
    </row>
    <row r="12" spans="1:30" x14ac:dyDescent="0.25">
      <c r="A12" s="210">
        <f t="shared" si="7"/>
        <v>11</v>
      </c>
      <c r="B12">
        <v>2</v>
      </c>
      <c r="C12">
        <v>4</v>
      </c>
      <c r="D12">
        <v>2</v>
      </c>
      <c r="E12">
        <v>3</v>
      </c>
      <c r="F12">
        <v>5</v>
      </c>
      <c r="G12"/>
      <c r="H12" s="91">
        <f t="shared" si="0"/>
        <v>3.2</v>
      </c>
      <c r="I12">
        <v>4</v>
      </c>
      <c r="K12" s="98">
        <f t="shared" si="1"/>
        <v>4</v>
      </c>
      <c r="L12" s="90">
        <f t="shared" si="2"/>
        <v>3.6</v>
      </c>
      <c r="M12">
        <v>3</v>
      </c>
      <c r="N12" s="98">
        <f t="shared" si="3"/>
        <v>3</v>
      </c>
      <c r="O12">
        <v>5</v>
      </c>
      <c r="P12">
        <v>3</v>
      </c>
      <c r="Q12" s="98">
        <f t="shared" si="4"/>
        <v>4</v>
      </c>
      <c r="R12" s="90">
        <f t="shared" si="5"/>
        <v>3.75</v>
      </c>
      <c r="S12">
        <v>3</v>
      </c>
      <c r="T12"/>
      <c r="U12">
        <v>5</v>
      </c>
      <c r="V12">
        <v>7</v>
      </c>
      <c r="W12" s="5"/>
      <c r="X12" s="89">
        <f t="shared" si="6"/>
        <v>4.4700000000000006</v>
      </c>
      <c r="Z12" s="12" t="s">
        <v>0</v>
      </c>
      <c r="AA12" t="s">
        <v>46</v>
      </c>
      <c r="AC12"/>
      <c r="AD12" s="3"/>
    </row>
    <row r="13" spans="1:30" x14ac:dyDescent="0.25">
      <c r="A13" s="210">
        <f t="shared" si="7"/>
        <v>12</v>
      </c>
      <c r="B13">
        <v>2</v>
      </c>
      <c r="C13">
        <v>1</v>
      </c>
      <c r="D13">
        <v>2</v>
      </c>
      <c r="E13">
        <v>1</v>
      </c>
      <c r="F13">
        <v>3</v>
      </c>
      <c r="G13"/>
      <c r="H13" s="91">
        <f t="shared" si="0"/>
        <v>1.8</v>
      </c>
      <c r="I13">
        <v>2</v>
      </c>
      <c r="J13">
        <v>2</v>
      </c>
      <c r="K13" s="98">
        <f t="shared" si="1"/>
        <v>2</v>
      </c>
      <c r="L13" s="90">
        <f t="shared" si="2"/>
        <v>1.9</v>
      </c>
      <c r="M13">
        <v>2</v>
      </c>
      <c r="N13" s="98">
        <f t="shared" si="3"/>
        <v>2</v>
      </c>
      <c r="O13">
        <v>2</v>
      </c>
      <c r="P13">
        <v>1</v>
      </c>
      <c r="Q13" s="98">
        <f t="shared" si="4"/>
        <v>1.5</v>
      </c>
      <c r="R13" s="90">
        <f t="shared" si="5"/>
        <v>1.625</v>
      </c>
      <c r="S13">
        <v>3</v>
      </c>
      <c r="T13">
        <v>1</v>
      </c>
      <c r="V13">
        <v>3</v>
      </c>
      <c r="W13" s="5"/>
      <c r="X13" s="89">
        <f t="shared" si="6"/>
        <v>2.105</v>
      </c>
      <c r="Z13" s="12" t="s">
        <v>115</v>
      </c>
      <c r="AA13" t="s">
        <v>112</v>
      </c>
      <c r="AB13" s="19"/>
      <c r="AC13"/>
      <c r="AD13" s="3"/>
    </row>
    <row r="14" spans="1:30" x14ac:dyDescent="0.25">
      <c r="A14" s="210">
        <f t="shared" si="7"/>
        <v>13</v>
      </c>
      <c r="B14">
        <v>7</v>
      </c>
      <c r="C14">
        <v>7</v>
      </c>
      <c r="D14">
        <v>5</v>
      </c>
      <c r="E14">
        <v>5</v>
      </c>
      <c r="F14"/>
      <c r="G14">
        <v>7</v>
      </c>
      <c r="H14" s="91">
        <f t="shared" si="0"/>
        <v>6.2</v>
      </c>
      <c r="I14">
        <v>7</v>
      </c>
      <c r="J14">
        <v>7</v>
      </c>
      <c r="K14" s="98">
        <f t="shared" si="1"/>
        <v>7</v>
      </c>
      <c r="L14" s="90">
        <f t="shared" si="2"/>
        <v>6.6</v>
      </c>
      <c r="M14">
        <v>6</v>
      </c>
      <c r="N14" s="98">
        <f t="shared" si="3"/>
        <v>6</v>
      </c>
      <c r="O14">
        <v>8</v>
      </c>
      <c r="P14">
        <v>6</v>
      </c>
      <c r="Q14" s="98">
        <f t="shared" si="4"/>
        <v>7</v>
      </c>
      <c r="R14" s="90">
        <f t="shared" si="5"/>
        <v>6.75</v>
      </c>
      <c r="S14">
        <v>9</v>
      </c>
      <c r="T14"/>
      <c r="V14">
        <v>7</v>
      </c>
      <c r="W14" s="5"/>
      <c r="X14" s="89">
        <f t="shared" si="6"/>
        <v>7.3375000000000004</v>
      </c>
      <c r="Z14" s="12" t="s">
        <v>1</v>
      </c>
      <c r="AA14" t="s">
        <v>47</v>
      </c>
      <c r="AC14"/>
      <c r="AD14" s="3"/>
    </row>
    <row r="15" spans="1:30" x14ac:dyDescent="0.25">
      <c r="A15" s="211">
        <f t="shared" si="7"/>
        <v>14</v>
      </c>
      <c r="B15">
        <v>3</v>
      </c>
      <c r="C15">
        <v>5</v>
      </c>
      <c r="D15">
        <v>3</v>
      </c>
      <c r="E15">
        <v>5</v>
      </c>
      <c r="F15"/>
      <c r="G15"/>
      <c r="H15" s="91">
        <f t="shared" si="0"/>
        <v>4</v>
      </c>
      <c r="I15">
        <v>5</v>
      </c>
      <c r="J15">
        <v>7</v>
      </c>
      <c r="K15" s="98">
        <f t="shared" si="1"/>
        <v>6</v>
      </c>
      <c r="L15" s="90">
        <f t="shared" si="2"/>
        <v>5</v>
      </c>
      <c r="M15">
        <v>5</v>
      </c>
      <c r="N15" s="98">
        <f t="shared" si="3"/>
        <v>5</v>
      </c>
      <c r="O15">
        <v>5</v>
      </c>
      <c r="P15">
        <v>4</v>
      </c>
      <c r="Q15" s="98">
        <f t="shared" si="4"/>
        <v>4.5</v>
      </c>
      <c r="R15" s="90">
        <f t="shared" si="5"/>
        <v>4.625</v>
      </c>
      <c r="S15">
        <v>8</v>
      </c>
      <c r="T15"/>
      <c r="V15">
        <v>5</v>
      </c>
      <c r="W15" s="5"/>
      <c r="X15" s="89">
        <f t="shared" si="6"/>
        <v>5.65625</v>
      </c>
      <c r="Z15" s="12" t="s">
        <v>2</v>
      </c>
      <c r="AA15" t="s">
        <v>56</v>
      </c>
      <c r="AC15"/>
      <c r="AD15" s="3"/>
    </row>
    <row r="16" spans="1:30" x14ac:dyDescent="0.25">
      <c r="A16" s="211">
        <f t="shared" si="7"/>
        <v>15</v>
      </c>
      <c r="B16">
        <v>2</v>
      </c>
      <c r="C16">
        <v>3</v>
      </c>
      <c r="E16">
        <v>5</v>
      </c>
      <c r="F16"/>
      <c r="G16"/>
      <c r="H16" s="91">
        <f t="shared" si="0"/>
        <v>3.3333333333333335</v>
      </c>
      <c r="I16">
        <v>4</v>
      </c>
      <c r="J16">
        <v>6</v>
      </c>
      <c r="K16" s="98">
        <f t="shared" si="1"/>
        <v>5</v>
      </c>
      <c r="L16" s="90">
        <f t="shared" si="2"/>
        <v>4.166666666666667</v>
      </c>
      <c r="M16">
        <v>3</v>
      </c>
      <c r="N16" s="98">
        <f t="shared" si="3"/>
        <v>3</v>
      </c>
      <c r="O16">
        <v>4</v>
      </c>
      <c r="P16">
        <v>4</v>
      </c>
      <c r="Q16" s="98">
        <f t="shared" si="4"/>
        <v>4</v>
      </c>
      <c r="R16" s="90">
        <f t="shared" si="5"/>
        <v>3.75</v>
      </c>
      <c r="S16">
        <v>6</v>
      </c>
      <c r="T16">
        <v>8</v>
      </c>
      <c r="V16">
        <v>4</v>
      </c>
      <c r="W16" s="5"/>
      <c r="X16" s="89">
        <f t="shared" si="6"/>
        <v>5.1833333333333336</v>
      </c>
      <c r="Z16" s="12" t="s">
        <v>135</v>
      </c>
      <c r="AA16" t="s">
        <v>136</v>
      </c>
      <c r="AC16"/>
      <c r="AD16" s="3"/>
    </row>
    <row r="17" spans="1:30" x14ac:dyDescent="0.25">
      <c r="A17" s="210">
        <f t="shared" si="7"/>
        <v>16</v>
      </c>
      <c r="B17">
        <v>2</v>
      </c>
      <c r="C17">
        <v>3</v>
      </c>
      <c r="D17">
        <v>1</v>
      </c>
      <c r="E17">
        <v>4</v>
      </c>
      <c r="F17"/>
      <c r="G17"/>
      <c r="H17" s="91">
        <f t="shared" si="0"/>
        <v>2.5</v>
      </c>
      <c r="I17">
        <v>2</v>
      </c>
      <c r="J17">
        <v>3</v>
      </c>
      <c r="K17" s="98">
        <f t="shared" si="1"/>
        <v>2.5</v>
      </c>
      <c r="L17" s="90">
        <f t="shared" si="2"/>
        <v>2.5</v>
      </c>
      <c r="M17">
        <v>2</v>
      </c>
      <c r="N17" s="98">
        <f t="shared" si="3"/>
        <v>2</v>
      </c>
      <c r="O17">
        <v>3</v>
      </c>
      <c r="P17">
        <v>3</v>
      </c>
      <c r="Q17" s="98">
        <f t="shared" si="4"/>
        <v>3</v>
      </c>
      <c r="R17" s="90">
        <f t="shared" si="5"/>
        <v>2.75</v>
      </c>
      <c r="S17">
        <v>5</v>
      </c>
      <c r="T17">
        <v>9</v>
      </c>
      <c r="V17">
        <v>5</v>
      </c>
      <c r="W17" s="5"/>
      <c r="X17" s="89">
        <f t="shared" si="6"/>
        <v>4.8499999999999996</v>
      </c>
      <c r="Z17" s="12" t="s">
        <v>14</v>
      </c>
      <c r="AA17" t="s">
        <v>61</v>
      </c>
      <c r="AC17"/>
      <c r="AD17" s="3"/>
    </row>
    <row r="18" spans="1:30" x14ac:dyDescent="0.25">
      <c r="A18" s="211">
        <f t="shared" si="7"/>
        <v>17</v>
      </c>
      <c r="B18">
        <v>7</v>
      </c>
      <c r="C18">
        <v>6</v>
      </c>
      <c r="D18">
        <v>5</v>
      </c>
      <c r="E18">
        <v>7</v>
      </c>
      <c r="F18"/>
      <c r="G18"/>
      <c r="H18" s="91">
        <f t="shared" si="0"/>
        <v>6.25</v>
      </c>
      <c r="I18">
        <v>8</v>
      </c>
      <c r="J18">
        <v>8</v>
      </c>
      <c r="K18" s="98">
        <f t="shared" si="1"/>
        <v>8</v>
      </c>
      <c r="L18" s="90">
        <f t="shared" si="2"/>
        <v>7.125</v>
      </c>
      <c r="M18">
        <v>6</v>
      </c>
      <c r="N18" s="98">
        <f t="shared" si="3"/>
        <v>6</v>
      </c>
      <c r="O18">
        <v>7</v>
      </c>
      <c r="P18">
        <v>5</v>
      </c>
      <c r="Q18" s="98">
        <f t="shared" si="4"/>
        <v>6</v>
      </c>
      <c r="R18" s="90">
        <f t="shared" si="5"/>
        <v>6</v>
      </c>
      <c r="S18">
        <v>8</v>
      </c>
      <c r="T18">
        <v>10</v>
      </c>
      <c r="V18">
        <v>7</v>
      </c>
      <c r="W18" s="5"/>
      <c r="X18" s="89">
        <f t="shared" si="6"/>
        <v>7.625</v>
      </c>
      <c r="Z18" s="53" t="s">
        <v>100</v>
      </c>
      <c r="AA18" s="19" t="s">
        <v>101</v>
      </c>
      <c r="AC18"/>
      <c r="AD18" s="3"/>
    </row>
    <row r="19" spans="1:30" x14ac:dyDescent="0.25">
      <c r="A19" s="211">
        <f>A18+1</f>
        <v>18</v>
      </c>
      <c r="B19">
        <v>5</v>
      </c>
      <c r="C19">
        <v>6</v>
      </c>
      <c r="D19">
        <v>3</v>
      </c>
      <c r="E19">
        <v>7</v>
      </c>
      <c r="F19"/>
      <c r="G19">
        <v>6</v>
      </c>
      <c r="H19" s="91">
        <f t="shared" si="0"/>
        <v>5.4</v>
      </c>
      <c r="I19">
        <v>7</v>
      </c>
      <c r="J19">
        <v>7</v>
      </c>
      <c r="K19" s="98">
        <f t="shared" si="1"/>
        <v>7</v>
      </c>
      <c r="L19" s="90">
        <f t="shared" si="2"/>
        <v>6.2</v>
      </c>
      <c r="M19">
        <v>6</v>
      </c>
      <c r="N19" s="98">
        <f t="shared" si="3"/>
        <v>6</v>
      </c>
      <c r="O19">
        <v>8</v>
      </c>
      <c r="P19">
        <v>6</v>
      </c>
      <c r="Q19" s="98">
        <f t="shared" si="4"/>
        <v>7</v>
      </c>
      <c r="R19" s="90">
        <f t="shared" si="5"/>
        <v>6.75</v>
      </c>
      <c r="S19">
        <v>7</v>
      </c>
      <c r="T19"/>
      <c r="V19">
        <v>7</v>
      </c>
      <c r="W19" s="5"/>
      <c r="X19" s="89">
        <f t="shared" si="6"/>
        <v>6.7374999999999998</v>
      </c>
      <c r="Z19" s="12" t="s">
        <v>5</v>
      </c>
      <c r="AA19" t="s">
        <v>50</v>
      </c>
      <c r="AC19"/>
      <c r="AD19" s="3"/>
    </row>
    <row r="20" spans="1:30" x14ac:dyDescent="0.25">
      <c r="A20" s="211">
        <f>A19+1</f>
        <v>19</v>
      </c>
      <c r="B20">
        <v>5</v>
      </c>
      <c r="C20">
        <v>6</v>
      </c>
      <c r="D20">
        <v>4</v>
      </c>
      <c r="E20">
        <v>5</v>
      </c>
      <c r="F20">
        <v>6</v>
      </c>
      <c r="G20"/>
      <c r="H20" s="91">
        <f t="shared" si="0"/>
        <v>5.2</v>
      </c>
      <c r="I20">
        <v>7</v>
      </c>
      <c r="J20">
        <v>7</v>
      </c>
      <c r="K20" s="98">
        <f t="shared" si="1"/>
        <v>7</v>
      </c>
      <c r="L20" s="90">
        <f t="shared" si="2"/>
        <v>6.1</v>
      </c>
      <c r="M20">
        <v>6</v>
      </c>
      <c r="N20" s="98">
        <f t="shared" si="3"/>
        <v>6</v>
      </c>
      <c r="O20">
        <v>6</v>
      </c>
      <c r="P20">
        <v>6</v>
      </c>
      <c r="Q20" s="98">
        <f t="shared" si="4"/>
        <v>6</v>
      </c>
      <c r="R20" s="90">
        <f t="shared" si="5"/>
        <v>6</v>
      </c>
      <c r="S20">
        <v>6</v>
      </c>
      <c r="T20"/>
      <c r="V20">
        <v>5</v>
      </c>
      <c r="W20" s="5"/>
      <c r="X20" s="89">
        <f t="shared" si="6"/>
        <v>5.7750000000000004</v>
      </c>
      <c r="Z20" s="12" t="s">
        <v>113</v>
      </c>
      <c r="AA20" t="s">
        <v>114</v>
      </c>
      <c r="AB20" s="20"/>
      <c r="AC20" s="5"/>
      <c r="AD20" s="3"/>
    </row>
    <row r="21" spans="1:30" x14ac:dyDescent="0.25">
      <c r="A21" s="210">
        <f t="shared" si="7"/>
        <v>20</v>
      </c>
      <c r="B21">
        <v>2</v>
      </c>
      <c r="C21">
        <v>4</v>
      </c>
      <c r="D21">
        <v>1</v>
      </c>
      <c r="E21">
        <v>2</v>
      </c>
      <c r="F21"/>
      <c r="G21"/>
      <c r="H21" s="91">
        <f t="shared" si="0"/>
        <v>2.25</v>
      </c>
      <c r="I21">
        <v>3</v>
      </c>
      <c r="J21">
        <v>4</v>
      </c>
      <c r="K21" s="98">
        <f t="shared" si="1"/>
        <v>3.5</v>
      </c>
      <c r="L21" s="90">
        <f t="shared" si="2"/>
        <v>2.875</v>
      </c>
      <c r="M21">
        <v>3</v>
      </c>
      <c r="N21" s="98">
        <f t="shared" si="3"/>
        <v>3</v>
      </c>
      <c r="O21">
        <v>3</v>
      </c>
      <c r="P21">
        <v>5</v>
      </c>
      <c r="Q21" s="98">
        <f t="shared" si="4"/>
        <v>4</v>
      </c>
      <c r="R21" s="90">
        <f t="shared" si="5"/>
        <v>3.75</v>
      </c>
      <c r="S21">
        <v>3</v>
      </c>
      <c r="T21"/>
      <c r="V21">
        <v>3</v>
      </c>
      <c r="W21" s="5"/>
      <c r="X21" s="89">
        <f t="shared" si="6"/>
        <v>3.15625</v>
      </c>
      <c r="Z21" s="53" t="s">
        <v>5</v>
      </c>
      <c r="AA21" s="19" t="s">
        <v>50</v>
      </c>
      <c r="AC21"/>
      <c r="AD21" s="3"/>
    </row>
    <row r="22" spans="1:30" x14ac:dyDescent="0.25">
      <c r="A22" s="210">
        <f t="shared" si="7"/>
        <v>21</v>
      </c>
      <c r="B22">
        <v>6</v>
      </c>
      <c r="C22">
        <v>7</v>
      </c>
      <c r="D22">
        <v>5</v>
      </c>
      <c r="E22">
        <v>5</v>
      </c>
      <c r="F22">
        <v>9</v>
      </c>
      <c r="G22"/>
      <c r="H22" s="91">
        <f t="shared" si="0"/>
        <v>6.4</v>
      </c>
      <c r="I22">
        <v>6</v>
      </c>
      <c r="K22" s="98">
        <f t="shared" si="1"/>
        <v>6</v>
      </c>
      <c r="L22" s="90">
        <f t="shared" si="2"/>
        <v>6.2</v>
      </c>
      <c r="M22">
        <v>6</v>
      </c>
      <c r="N22" s="98">
        <f t="shared" si="3"/>
        <v>6</v>
      </c>
      <c r="O22">
        <v>7</v>
      </c>
      <c r="P22">
        <v>7</v>
      </c>
      <c r="Q22" s="98">
        <f t="shared" si="4"/>
        <v>7</v>
      </c>
      <c r="R22" s="90">
        <f t="shared" si="5"/>
        <v>6.75</v>
      </c>
      <c r="S22">
        <v>9</v>
      </c>
      <c r="T22"/>
      <c r="U22">
        <v>8</v>
      </c>
      <c r="V22">
        <v>8</v>
      </c>
      <c r="W22" s="5"/>
      <c r="X22" s="89">
        <f t="shared" si="6"/>
        <v>7.5900000000000007</v>
      </c>
      <c r="Z22" s="53" t="s">
        <v>99</v>
      </c>
      <c r="AA22" s="19" t="s">
        <v>96</v>
      </c>
      <c r="AB22" s="30"/>
      <c r="AC22" s="30"/>
      <c r="AD22" s="38"/>
    </row>
    <row r="23" spans="1:30" x14ac:dyDescent="0.25">
      <c r="A23" s="210">
        <f t="shared" si="7"/>
        <v>22</v>
      </c>
      <c r="B23">
        <v>5</v>
      </c>
      <c r="C23">
        <v>7</v>
      </c>
      <c r="D23">
        <v>4</v>
      </c>
      <c r="E23">
        <v>4</v>
      </c>
      <c r="F23"/>
      <c r="G23"/>
      <c r="H23" s="91">
        <f t="shared" si="0"/>
        <v>5</v>
      </c>
      <c r="I23">
        <v>4</v>
      </c>
      <c r="J23">
        <v>7</v>
      </c>
      <c r="K23" s="98">
        <f t="shared" si="1"/>
        <v>5.5</v>
      </c>
      <c r="L23" s="90">
        <f t="shared" si="2"/>
        <v>5.25</v>
      </c>
      <c r="M23">
        <v>4</v>
      </c>
      <c r="N23" s="98">
        <f t="shared" si="3"/>
        <v>4</v>
      </c>
      <c r="O23">
        <v>5</v>
      </c>
      <c r="P23">
        <v>6</v>
      </c>
      <c r="Q23" s="98">
        <f t="shared" si="4"/>
        <v>5.5</v>
      </c>
      <c r="R23" s="90">
        <f t="shared" si="5"/>
        <v>5.125</v>
      </c>
      <c r="S23">
        <v>9</v>
      </c>
      <c r="T23"/>
      <c r="V23">
        <v>8</v>
      </c>
      <c r="W23" s="5"/>
      <c r="X23" s="89">
        <f t="shared" si="6"/>
        <v>6.84375</v>
      </c>
      <c r="Z23" s="12" t="s">
        <v>3</v>
      </c>
      <c r="AA23" t="s">
        <v>48</v>
      </c>
      <c r="AC23"/>
      <c r="AD23" s="3"/>
    </row>
    <row r="24" spans="1:30" x14ac:dyDescent="0.25">
      <c r="A24" s="210">
        <f t="shared" si="7"/>
        <v>23</v>
      </c>
      <c r="B24">
        <v>8</v>
      </c>
      <c r="C24">
        <v>8</v>
      </c>
      <c r="D24">
        <v>9</v>
      </c>
      <c r="E24">
        <v>9</v>
      </c>
      <c r="F24"/>
      <c r="G24">
        <v>8</v>
      </c>
      <c r="H24" s="91">
        <f t="shared" si="0"/>
        <v>8.4</v>
      </c>
      <c r="I24">
        <v>8</v>
      </c>
      <c r="K24" s="98">
        <f t="shared" si="1"/>
        <v>8</v>
      </c>
      <c r="L24" s="90">
        <f t="shared" si="2"/>
        <v>8.1999999999999993</v>
      </c>
      <c r="M24">
        <v>8</v>
      </c>
      <c r="N24" s="98">
        <f t="shared" si="3"/>
        <v>8</v>
      </c>
      <c r="O24">
        <v>7</v>
      </c>
      <c r="P24">
        <v>7</v>
      </c>
      <c r="Q24" s="98">
        <f t="shared" si="4"/>
        <v>7</v>
      </c>
      <c r="R24" s="90">
        <f t="shared" si="5"/>
        <v>7.25</v>
      </c>
      <c r="S24">
        <v>9</v>
      </c>
      <c r="T24"/>
      <c r="U24">
        <v>9</v>
      </c>
      <c r="V24">
        <v>9</v>
      </c>
      <c r="W24" s="5"/>
      <c r="X24" s="89">
        <f t="shared" si="6"/>
        <v>8.49</v>
      </c>
      <c r="Z24" s="53" t="s">
        <v>102</v>
      </c>
      <c r="AA24" s="19" t="s">
        <v>103</v>
      </c>
      <c r="AB24" s="30"/>
      <c r="AC24" s="30"/>
      <c r="AD24" s="38"/>
    </row>
    <row r="25" spans="1:30" x14ac:dyDescent="0.25">
      <c r="A25" s="210">
        <f t="shared" si="7"/>
        <v>24</v>
      </c>
      <c r="B25">
        <v>8</v>
      </c>
      <c r="C25">
        <v>9</v>
      </c>
      <c r="D25">
        <v>8</v>
      </c>
      <c r="E25">
        <v>9</v>
      </c>
      <c r="F25"/>
      <c r="G25">
        <v>9</v>
      </c>
      <c r="H25" s="91">
        <f t="shared" si="0"/>
        <v>8.6</v>
      </c>
      <c r="I25">
        <v>9</v>
      </c>
      <c r="J25">
        <v>9</v>
      </c>
      <c r="K25" s="98">
        <f t="shared" si="1"/>
        <v>9</v>
      </c>
      <c r="L25" s="90">
        <f t="shared" si="2"/>
        <v>8.8000000000000007</v>
      </c>
      <c r="M25">
        <v>9</v>
      </c>
      <c r="N25" s="98">
        <f t="shared" si="3"/>
        <v>9</v>
      </c>
      <c r="O25">
        <v>9</v>
      </c>
      <c r="P25">
        <v>9</v>
      </c>
      <c r="Q25" s="98">
        <f t="shared" si="4"/>
        <v>9</v>
      </c>
      <c r="R25" s="90">
        <f t="shared" si="5"/>
        <v>9</v>
      </c>
      <c r="S25">
        <v>8</v>
      </c>
      <c r="T25"/>
      <c r="V25">
        <v>10</v>
      </c>
      <c r="W25" s="5"/>
      <c r="X25" s="89">
        <f t="shared" si="6"/>
        <v>8.9499999999999993</v>
      </c>
      <c r="Z25" s="12" t="s">
        <v>4</v>
      </c>
      <c r="AA25" t="s">
        <v>49</v>
      </c>
      <c r="AC25"/>
      <c r="AD25" s="3"/>
    </row>
    <row r="26" spans="1:30" x14ac:dyDescent="0.25">
      <c r="A26" s="211">
        <f t="shared" si="7"/>
        <v>25</v>
      </c>
      <c r="B26">
        <v>5</v>
      </c>
      <c r="C26">
        <v>6</v>
      </c>
      <c r="D26">
        <v>3</v>
      </c>
      <c r="E26">
        <v>6</v>
      </c>
      <c r="F26">
        <v>8</v>
      </c>
      <c r="G26"/>
      <c r="H26" s="91">
        <f t="shared" si="0"/>
        <v>5.6</v>
      </c>
      <c r="I26">
        <v>6</v>
      </c>
      <c r="J26">
        <v>7</v>
      </c>
      <c r="K26" s="98">
        <f t="shared" si="1"/>
        <v>6.5</v>
      </c>
      <c r="L26" s="90">
        <f t="shared" si="2"/>
        <v>6.05</v>
      </c>
      <c r="M26">
        <v>3</v>
      </c>
      <c r="N26" s="98">
        <f t="shared" si="3"/>
        <v>3</v>
      </c>
      <c r="O26">
        <v>5</v>
      </c>
      <c r="P26">
        <v>5</v>
      </c>
      <c r="Q26" s="98">
        <f t="shared" si="4"/>
        <v>5</v>
      </c>
      <c r="R26" s="90">
        <f t="shared" si="5"/>
        <v>4.5</v>
      </c>
      <c r="S26">
        <v>7</v>
      </c>
      <c r="T26"/>
      <c r="V26">
        <v>5</v>
      </c>
      <c r="W26" s="5"/>
      <c r="X26" s="89">
        <f t="shared" si="6"/>
        <v>5.6375000000000002</v>
      </c>
      <c r="Z26" s="12" t="s">
        <v>10</v>
      </c>
      <c r="AA26" t="s">
        <v>53</v>
      </c>
      <c r="AC26"/>
      <c r="AD26" s="3"/>
    </row>
    <row r="27" spans="1:30" x14ac:dyDescent="0.25">
      <c r="A27" s="210">
        <f t="shared" si="7"/>
        <v>26</v>
      </c>
      <c r="B27">
        <v>1</v>
      </c>
      <c r="C27">
        <v>2</v>
      </c>
      <c r="D27">
        <v>1</v>
      </c>
      <c r="E27">
        <v>1</v>
      </c>
      <c r="F27">
        <v>5</v>
      </c>
      <c r="G27"/>
      <c r="H27" s="91">
        <f t="shared" si="0"/>
        <v>2</v>
      </c>
      <c r="I27">
        <v>2</v>
      </c>
      <c r="J27">
        <v>3</v>
      </c>
      <c r="K27" s="98">
        <f t="shared" si="1"/>
        <v>2.5</v>
      </c>
      <c r="L27" s="90">
        <f t="shared" si="2"/>
        <v>2.25</v>
      </c>
      <c r="M27">
        <v>1</v>
      </c>
      <c r="N27" s="98">
        <f t="shared" si="3"/>
        <v>1</v>
      </c>
      <c r="O27">
        <v>1</v>
      </c>
      <c r="P27">
        <v>3</v>
      </c>
      <c r="Q27" s="98">
        <f t="shared" si="4"/>
        <v>2</v>
      </c>
      <c r="R27" s="90">
        <f t="shared" si="5"/>
        <v>1.75</v>
      </c>
      <c r="S27">
        <v>5</v>
      </c>
      <c r="T27">
        <v>5</v>
      </c>
      <c r="V27">
        <v>4</v>
      </c>
      <c r="X27" s="89">
        <f t="shared" si="6"/>
        <v>3.6</v>
      </c>
      <c r="Z27" s="53" t="s">
        <v>104</v>
      </c>
      <c r="AA27" s="19" t="s">
        <v>105</v>
      </c>
      <c r="AB27" s="30"/>
      <c r="AC27" s="30"/>
      <c r="AD27" s="38"/>
    </row>
    <row r="28" spans="1:30" x14ac:dyDescent="0.25">
      <c r="A28" s="211">
        <f t="shared" si="7"/>
        <v>27</v>
      </c>
      <c r="B28">
        <v>2</v>
      </c>
      <c r="C28">
        <v>3</v>
      </c>
      <c r="D28">
        <v>2</v>
      </c>
      <c r="E28">
        <v>2</v>
      </c>
      <c r="F28"/>
      <c r="G28"/>
      <c r="H28" s="91">
        <f t="shared" si="0"/>
        <v>2.25</v>
      </c>
      <c r="I28">
        <v>3</v>
      </c>
      <c r="J28">
        <v>5</v>
      </c>
      <c r="K28" s="98">
        <f t="shared" si="1"/>
        <v>4</v>
      </c>
      <c r="L28" s="90">
        <f t="shared" si="2"/>
        <v>3.125</v>
      </c>
      <c r="M28">
        <v>4</v>
      </c>
      <c r="N28" s="98">
        <f t="shared" si="3"/>
        <v>4</v>
      </c>
      <c r="O28">
        <v>5</v>
      </c>
      <c r="P28">
        <v>4</v>
      </c>
      <c r="Q28" s="98">
        <f t="shared" si="4"/>
        <v>4.5</v>
      </c>
      <c r="R28" s="90">
        <f t="shared" si="5"/>
        <v>4.375</v>
      </c>
      <c r="S28">
        <v>7</v>
      </c>
      <c r="T28"/>
      <c r="V28">
        <v>4</v>
      </c>
      <c r="W28" s="5"/>
      <c r="X28" s="89">
        <f t="shared" si="6"/>
        <v>4.625</v>
      </c>
      <c r="Z28" s="53" t="s">
        <v>98</v>
      </c>
      <c r="AA28" s="19" t="s">
        <v>97</v>
      </c>
      <c r="AB28" s="30"/>
      <c r="AC28" s="30"/>
      <c r="AD28" s="38"/>
    </row>
    <row r="29" spans="1:30" x14ac:dyDescent="0.25">
      <c r="A29" s="210">
        <f t="shared" si="7"/>
        <v>28</v>
      </c>
      <c r="B29">
        <v>2</v>
      </c>
      <c r="C29">
        <v>3</v>
      </c>
      <c r="D29">
        <v>2</v>
      </c>
      <c r="E29">
        <v>3</v>
      </c>
      <c r="F29"/>
      <c r="G29"/>
      <c r="H29" s="91">
        <f t="shared" si="0"/>
        <v>2.5</v>
      </c>
      <c r="I29">
        <v>4</v>
      </c>
      <c r="J29">
        <v>7</v>
      </c>
      <c r="K29" s="98">
        <f t="shared" si="1"/>
        <v>5.5</v>
      </c>
      <c r="L29" s="90">
        <f t="shared" si="2"/>
        <v>4</v>
      </c>
      <c r="M29">
        <v>3</v>
      </c>
      <c r="N29" s="98">
        <f t="shared" si="3"/>
        <v>3</v>
      </c>
      <c r="O29">
        <v>1</v>
      </c>
      <c r="P29">
        <v>3</v>
      </c>
      <c r="Q29" s="98">
        <f t="shared" si="4"/>
        <v>2</v>
      </c>
      <c r="R29" s="90">
        <f t="shared" si="5"/>
        <v>2.25</v>
      </c>
      <c r="S29">
        <v>7</v>
      </c>
      <c r="T29"/>
      <c r="V29">
        <v>4</v>
      </c>
      <c r="W29" s="5"/>
      <c r="X29" s="89">
        <f t="shared" si="6"/>
        <v>4.3125</v>
      </c>
      <c r="Z29" s="12" t="s">
        <v>116</v>
      </c>
      <c r="AA29" t="s">
        <v>51</v>
      </c>
      <c r="AC29"/>
      <c r="AD29" s="3"/>
    </row>
    <row r="30" spans="1:30" x14ac:dyDescent="0.25">
      <c r="A30" s="211">
        <f t="shared" si="7"/>
        <v>29</v>
      </c>
      <c r="B30">
        <v>7</v>
      </c>
      <c r="C30">
        <v>7</v>
      </c>
      <c r="D30">
        <v>9</v>
      </c>
      <c r="E30">
        <v>8</v>
      </c>
      <c r="F30">
        <v>9</v>
      </c>
      <c r="G30"/>
      <c r="H30" s="91">
        <f t="shared" si="0"/>
        <v>8</v>
      </c>
      <c r="I30">
        <v>10</v>
      </c>
      <c r="J30">
        <v>9</v>
      </c>
      <c r="K30" s="98">
        <f t="shared" si="1"/>
        <v>9.5</v>
      </c>
      <c r="L30" s="90">
        <f t="shared" si="2"/>
        <v>8.75</v>
      </c>
      <c r="M30">
        <v>8</v>
      </c>
      <c r="N30" s="98">
        <f t="shared" si="3"/>
        <v>8</v>
      </c>
      <c r="O30">
        <v>10</v>
      </c>
      <c r="P30">
        <v>6</v>
      </c>
      <c r="Q30" s="98">
        <f t="shared" si="4"/>
        <v>8</v>
      </c>
      <c r="R30" s="90">
        <f t="shared" si="5"/>
        <v>8</v>
      </c>
      <c r="S30">
        <v>7</v>
      </c>
      <c r="T30"/>
      <c r="V30">
        <v>6</v>
      </c>
      <c r="W30" s="5"/>
      <c r="X30" s="89">
        <f t="shared" si="6"/>
        <v>7.4375</v>
      </c>
      <c r="Z30" s="12" t="s">
        <v>133</v>
      </c>
      <c r="AA30" t="s">
        <v>134</v>
      </c>
      <c r="AC30"/>
      <c r="AD30" s="3"/>
    </row>
    <row r="31" spans="1:30" x14ac:dyDescent="0.25">
      <c r="A31" s="210">
        <f t="shared" si="7"/>
        <v>30</v>
      </c>
      <c r="B31">
        <v>6</v>
      </c>
      <c r="D31">
        <v>6</v>
      </c>
      <c r="E31" s="5">
        <v>6</v>
      </c>
      <c r="F31" s="5"/>
      <c r="G31" s="5"/>
      <c r="H31" s="91">
        <f t="shared" si="0"/>
        <v>6</v>
      </c>
      <c r="I31">
        <v>5</v>
      </c>
      <c r="J31">
        <v>5</v>
      </c>
      <c r="K31" s="98">
        <f t="shared" si="1"/>
        <v>5</v>
      </c>
      <c r="L31" s="90">
        <f t="shared" si="2"/>
        <v>5.5</v>
      </c>
      <c r="M31">
        <v>6</v>
      </c>
      <c r="N31" s="98">
        <f t="shared" si="3"/>
        <v>6</v>
      </c>
      <c r="O31">
        <v>4</v>
      </c>
      <c r="P31">
        <v>5</v>
      </c>
      <c r="Q31" s="98">
        <f t="shared" si="4"/>
        <v>4.5</v>
      </c>
      <c r="R31" s="90">
        <f t="shared" si="5"/>
        <v>4.875</v>
      </c>
      <c r="S31">
        <v>6</v>
      </c>
      <c r="T31"/>
      <c r="V31">
        <v>4</v>
      </c>
      <c r="W31" s="5"/>
      <c r="X31" s="89">
        <f t="shared" si="6"/>
        <v>5.09375</v>
      </c>
      <c r="Z31" s="12" t="s">
        <v>107</v>
      </c>
      <c r="AA31" t="s">
        <v>108</v>
      </c>
      <c r="AB31" s="19"/>
      <c r="AC31"/>
      <c r="AD31" s="3"/>
    </row>
    <row r="32" spans="1:30" ht="15.75" thickBot="1" x14ac:dyDescent="0.3">
      <c r="A32" s="212">
        <f t="shared" si="7"/>
        <v>31</v>
      </c>
      <c r="B32" s="213">
        <v>5</v>
      </c>
      <c r="C32" s="214">
        <v>2</v>
      </c>
      <c r="D32" s="214">
        <v>5</v>
      </c>
      <c r="E32" s="215">
        <v>2</v>
      </c>
      <c r="F32" s="215"/>
      <c r="G32" s="215"/>
      <c r="H32" s="96">
        <f t="shared" si="0"/>
        <v>3.5</v>
      </c>
      <c r="I32" s="214">
        <v>5</v>
      </c>
      <c r="J32" s="214">
        <v>5</v>
      </c>
      <c r="K32" s="216">
        <f t="shared" si="1"/>
        <v>5</v>
      </c>
      <c r="L32" s="97">
        <f t="shared" si="2"/>
        <v>4.25</v>
      </c>
      <c r="M32" s="214">
        <v>5</v>
      </c>
      <c r="N32" s="216">
        <f t="shared" si="3"/>
        <v>5</v>
      </c>
      <c r="O32" s="214">
        <v>1</v>
      </c>
      <c r="P32" s="214">
        <v>4</v>
      </c>
      <c r="Q32" s="216">
        <f t="shared" si="4"/>
        <v>2.5</v>
      </c>
      <c r="R32" s="97">
        <f t="shared" si="5"/>
        <v>3.125</v>
      </c>
      <c r="S32" s="214">
        <v>6</v>
      </c>
      <c r="T32" s="214"/>
      <c r="U32" s="214"/>
      <c r="V32" s="214">
        <v>5</v>
      </c>
      <c r="W32" s="214"/>
      <c r="X32" s="217">
        <f t="shared" si="6"/>
        <v>4.59375</v>
      </c>
      <c r="Z32" s="12" t="s">
        <v>9</v>
      </c>
      <c r="AA32" t="s">
        <v>57</v>
      </c>
      <c r="AC32"/>
      <c r="AD32" s="3"/>
    </row>
    <row r="33" spans="1:30" x14ac:dyDescent="0.25">
      <c r="A33" s="210">
        <f t="shared" si="7"/>
        <v>32</v>
      </c>
      <c r="B33" s="198">
        <v>2</v>
      </c>
      <c r="C33" s="8">
        <v>5</v>
      </c>
      <c r="D33" s="8">
        <v>3</v>
      </c>
      <c r="E33" s="8">
        <v>3</v>
      </c>
      <c r="F33" s="8"/>
      <c r="G33" s="8"/>
      <c r="H33" s="91">
        <f t="shared" si="0"/>
        <v>3.25</v>
      </c>
      <c r="I33" s="8">
        <v>4</v>
      </c>
      <c r="J33" s="8">
        <v>5</v>
      </c>
      <c r="K33" s="98">
        <f t="shared" si="1"/>
        <v>4.5</v>
      </c>
      <c r="L33" s="90">
        <f t="shared" si="2"/>
        <v>3.875</v>
      </c>
      <c r="M33" s="8">
        <v>1</v>
      </c>
      <c r="N33" s="98">
        <f t="shared" si="3"/>
        <v>1</v>
      </c>
      <c r="O33" s="8">
        <v>3</v>
      </c>
      <c r="P33" s="8">
        <v>4</v>
      </c>
      <c r="Q33" s="98">
        <f t="shared" si="4"/>
        <v>3.5</v>
      </c>
      <c r="R33" s="90">
        <f t="shared" si="5"/>
        <v>2.875</v>
      </c>
      <c r="S33" s="8">
        <v>6</v>
      </c>
      <c r="T33" s="8"/>
      <c r="V33" s="8">
        <v>6</v>
      </c>
      <c r="W33" s="8"/>
      <c r="X33" s="89">
        <f t="shared" si="6"/>
        <v>4.6875</v>
      </c>
      <c r="Z33" s="12" t="s">
        <v>8</v>
      </c>
      <c r="AA33" s="30" t="s">
        <v>54</v>
      </c>
      <c r="AB33" s="33"/>
      <c r="AC33" s="33"/>
      <c r="AD33" s="38"/>
    </row>
    <row r="34" spans="1:30" x14ac:dyDescent="0.25">
      <c r="A34" s="211">
        <f t="shared" si="7"/>
        <v>33</v>
      </c>
      <c r="B34" s="198">
        <v>7</v>
      </c>
      <c r="C34" s="8">
        <v>7</v>
      </c>
      <c r="D34" s="8">
        <v>8</v>
      </c>
      <c r="E34" s="8">
        <v>7</v>
      </c>
      <c r="F34" s="8">
        <v>9</v>
      </c>
      <c r="G34" s="8"/>
      <c r="H34" s="91">
        <f t="shared" si="0"/>
        <v>7.6</v>
      </c>
      <c r="I34" s="8">
        <v>9</v>
      </c>
      <c r="J34" s="8">
        <v>10</v>
      </c>
      <c r="K34" s="98">
        <f t="shared" si="1"/>
        <v>9.5</v>
      </c>
      <c r="L34" s="90">
        <f t="shared" si="2"/>
        <v>8.5500000000000007</v>
      </c>
      <c r="M34" s="8">
        <v>9</v>
      </c>
      <c r="N34" s="98">
        <f t="shared" si="3"/>
        <v>9</v>
      </c>
      <c r="O34" s="8">
        <v>8</v>
      </c>
      <c r="P34" s="8">
        <v>8</v>
      </c>
      <c r="Q34" s="98">
        <f t="shared" si="4"/>
        <v>8</v>
      </c>
      <c r="R34" s="90">
        <f t="shared" si="5"/>
        <v>8.25</v>
      </c>
      <c r="S34" s="8">
        <v>10</v>
      </c>
      <c r="T34" s="8"/>
      <c r="V34" s="8">
        <v>10</v>
      </c>
      <c r="W34" s="8"/>
      <c r="X34" s="89">
        <f t="shared" si="6"/>
        <v>9.1999999999999993</v>
      </c>
      <c r="Z34" s="56" t="s">
        <v>45</v>
      </c>
      <c r="AA34" s="57" t="s">
        <v>44</v>
      </c>
      <c r="AB34" s="44"/>
      <c r="AC34" s="44"/>
      <c r="AD34" s="45"/>
    </row>
    <row r="35" spans="1:30" x14ac:dyDescent="0.25">
      <c r="A35" s="211">
        <f t="shared" si="7"/>
        <v>34</v>
      </c>
      <c r="B35" s="198">
        <v>3</v>
      </c>
      <c r="C35" s="8">
        <v>2</v>
      </c>
      <c r="D35" s="8">
        <v>2</v>
      </c>
      <c r="E35" s="8">
        <v>4</v>
      </c>
      <c r="F35" s="8">
        <v>6</v>
      </c>
      <c r="G35" s="8"/>
      <c r="H35" s="91">
        <f t="shared" si="0"/>
        <v>3.4</v>
      </c>
      <c r="I35" s="8">
        <v>4</v>
      </c>
      <c r="J35" s="8">
        <v>4</v>
      </c>
      <c r="K35" s="98">
        <f t="shared" si="1"/>
        <v>4</v>
      </c>
      <c r="L35" s="90">
        <f t="shared" si="2"/>
        <v>3.7</v>
      </c>
      <c r="M35" s="8">
        <v>3</v>
      </c>
      <c r="N35" s="98">
        <f t="shared" si="3"/>
        <v>3</v>
      </c>
      <c r="O35" s="8">
        <v>3</v>
      </c>
      <c r="P35" s="8">
        <v>6</v>
      </c>
      <c r="Q35" s="98">
        <f t="shared" si="4"/>
        <v>4.5</v>
      </c>
      <c r="R35" s="90">
        <f t="shared" si="5"/>
        <v>4.125</v>
      </c>
      <c r="S35" s="8">
        <v>1</v>
      </c>
      <c r="T35" s="8"/>
      <c r="V35" s="8">
        <v>6</v>
      </c>
      <c r="W35" s="8"/>
      <c r="X35" s="89">
        <f t="shared" si="6"/>
        <v>3.7062499999999998</v>
      </c>
    </row>
    <row r="36" spans="1:30" x14ac:dyDescent="0.25">
      <c r="A36" s="210">
        <f t="shared" si="7"/>
        <v>35</v>
      </c>
      <c r="B36" s="198">
        <v>9</v>
      </c>
      <c r="C36" s="8">
        <v>9</v>
      </c>
      <c r="D36" s="8">
        <v>9</v>
      </c>
      <c r="E36" s="8">
        <v>10</v>
      </c>
      <c r="F36" s="8"/>
      <c r="G36" s="8">
        <v>8</v>
      </c>
      <c r="H36" s="91">
        <f t="shared" si="0"/>
        <v>9</v>
      </c>
      <c r="I36" s="8">
        <v>10</v>
      </c>
      <c r="J36" s="8">
        <v>9</v>
      </c>
      <c r="K36" s="98">
        <f t="shared" si="1"/>
        <v>9.5</v>
      </c>
      <c r="L36" s="90">
        <f t="shared" si="2"/>
        <v>9.25</v>
      </c>
      <c r="M36" s="8">
        <v>9</v>
      </c>
      <c r="N36" s="98">
        <f t="shared" si="3"/>
        <v>9</v>
      </c>
      <c r="O36" s="8">
        <v>9</v>
      </c>
      <c r="P36" s="8">
        <v>9</v>
      </c>
      <c r="Q36" s="98">
        <f t="shared" si="4"/>
        <v>9</v>
      </c>
      <c r="R36" s="90">
        <f t="shared" si="5"/>
        <v>9</v>
      </c>
      <c r="S36" s="8">
        <v>10</v>
      </c>
      <c r="T36" s="8"/>
      <c r="V36" s="8">
        <v>8</v>
      </c>
      <c r="W36" s="8"/>
      <c r="X36" s="89">
        <f t="shared" si="6"/>
        <v>9.0625</v>
      </c>
    </row>
    <row r="37" spans="1:30" x14ac:dyDescent="0.25">
      <c r="A37" s="211">
        <f t="shared" si="7"/>
        <v>36</v>
      </c>
      <c r="B37" s="198">
        <v>7</v>
      </c>
      <c r="C37" s="8">
        <v>7</v>
      </c>
      <c r="D37" s="8">
        <v>7</v>
      </c>
      <c r="E37" s="8">
        <v>7</v>
      </c>
      <c r="F37" s="8"/>
      <c r="G37" s="8">
        <v>7</v>
      </c>
      <c r="H37" s="91">
        <f t="shared" si="0"/>
        <v>7</v>
      </c>
      <c r="I37" s="8">
        <v>8</v>
      </c>
      <c r="J37" s="8">
        <v>9</v>
      </c>
      <c r="K37" s="98">
        <f t="shared" si="1"/>
        <v>8.5</v>
      </c>
      <c r="L37" s="90">
        <f t="shared" si="2"/>
        <v>7.75</v>
      </c>
      <c r="M37" s="8">
        <v>7</v>
      </c>
      <c r="N37" s="98">
        <f t="shared" si="3"/>
        <v>7</v>
      </c>
      <c r="O37" s="8">
        <v>8</v>
      </c>
      <c r="P37" s="8">
        <v>7</v>
      </c>
      <c r="Q37" s="98">
        <f t="shared" si="4"/>
        <v>7.5</v>
      </c>
      <c r="R37" s="90">
        <f t="shared" si="5"/>
        <v>7.375</v>
      </c>
      <c r="S37" s="8">
        <v>10</v>
      </c>
      <c r="T37" s="8"/>
      <c r="V37" s="8">
        <v>8</v>
      </c>
      <c r="W37" s="8"/>
      <c r="X37" s="89">
        <f t="shared" si="6"/>
        <v>8.28125</v>
      </c>
    </row>
    <row r="38" spans="1:30" x14ac:dyDescent="0.25">
      <c r="A38" s="210">
        <f t="shared" si="7"/>
        <v>37</v>
      </c>
      <c r="B38" s="198">
        <v>3</v>
      </c>
      <c r="C38" s="8">
        <v>4</v>
      </c>
      <c r="D38" s="8">
        <v>2</v>
      </c>
      <c r="E38" s="8">
        <v>3</v>
      </c>
      <c r="F38" s="8"/>
      <c r="G38" s="8"/>
      <c r="H38" s="91">
        <f t="shared" si="0"/>
        <v>3</v>
      </c>
      <c r="I38" s="8">
        <v>4</v>
      </c>
      <c r="J38" s="8">
        <v>5</v>
      </c>
      <c r="K38" s="98">
        <f t="shared" si="1"/>
        <v>4.5</v>
      </c>
      <c r="L38" s="90">
        <f t="shared" si="2"/>
        <v>3.75</v>
      </c>
      <c r="M38" s="8">
        <v>1</v>
      </c>
      <c r="N38" s="98">
        <f t="shared" si="3"/>
        <v>1</v>
      </c>
      <c r="O38" s="8">
        <v>2</v>
      </c>
      <c r="P38" s="8">
        <v>3</v>
      </c>
      <c r="Q38" s="98">
        <f t="shared" si="4"/>
        <v>2.5</v>
      </c>
      <c r="R38" s="90">
        <f t="shared" si="5"/>
        <v>2.125</v>
      </c>
      <c r="S38" s="8">
        <v>6</v>
      </c>
      <c r="T38" s="8"/>
      <c r="V38" s="8">
        <v>4</v>
      </c>
      <c r="W38" s="8"/>
      <c r="X38" s="89">
        <f t="shared" si="6"/>
        <v>3.96875</v>
      </c>
    </row>
    <row r="39" spans="1:30" x14ac:dyDescent="0.25">
      <c r="A39" s="210">
        <f t="shared" si="7"/>
        <v>38</v>
      </c>
      <c r="B39" s="198">
        <v>5</v>
      </c>
      <c r="C39" s="8">
        <v>5</v>
      </c>
      <c r="D39" s="8">
        <v>5</v>
      </c>
      <c r="E39" s="8">
        <v>4</v>
      </c>
      <c r="F39" s="8">
        <v>7</v>
      </c>
      <c r="G39" s="8"/>
      <c r="H39" s="91">
        <f t="shared" si="0"/>
        <v>5.2</v>
      </c>
      <c r="I39" s="8">
        <v>6</v>
      </c>
      <c r="J39" s="8">
        <v>5</v>
      </c>
      <c r="K39" s="98">
        <f t="shared" si="1"/>
        <v>5.5</v>
      </c>
      <c r="L39" s="90">
        <f t="shared" si="2"/>
        <v>5.35</v>
      </c>
      <c r="M39" s="8">
        <v>5</v>
      </c>
      <c r="N39" s="98">
        <f t="shared" si="3"/>
        <v>5</v>
      </c>
      <c r="O39" s="8">
        <v>7</v>
      </c>
      <c r="P39" s="8">
        <v>5</v>
      </c>
      <c r="Q39" s="98">
        <f t="shared" si="4"/>
        <v>6</v>
      </c>
      <c r="R39" s="90">
        <f t="shared" si="5"/>
        <v>5.75</v>
      </c>
      <c r="S39" s="8">
        <v>8</v>
      </c>
      <c r="T39" s="8"/>
      <c r="V39" s="8">
        <v>6</v>
      </c>
      <c r="W39" s="8"/>
      <c r="X39" s="89">
        <f t="shared" si="6"/>
        <v>6.2750000000000004</v>
      </c>
    </row>
    <row r="40" spans="1:30" x14ac:dyDescent="0.25">
      <c r="A40" s="211">
        <f t="shared" si="7"/>
        <v>39</v>
      </c>
      <c r="B40" s="198">
        <v>7</v>
      </c>
      <c r="C40" s="8">
        <v>6</v>
      </c>
      <c r="D40" s="8">
        <v>6</v>
      </c>
      <c r="E40" s="8">
        <v>7</v>
      </c>
      <c r="F40" s="8"/>
      <c r="G40" s="8">
        <v>7</v>
      </c>
      <c r="H40" s="91">
        <f t="shared" si="0"/>
        <v>6.6</v>
      </c>
      <c r="I40" s="8">
        <v>7</v>
      </c>
      <c r="J40" s="8">
        <v>7</v>
      </c>
      <c r="K40" s="98">
        <f t="shared" si="1"/>
        <v>7</v>
      </c>
      <c r="L40" s="90">
        <f t="shared" si="2"/>
        <v>6.8</v>
      </c>
      <c r="M40" s="8">
        <v>5</v>
      </c>
      <c r="N40" s="98">
        <f t="shared" si="3"/>
        <v>5</v>
      </c>
      <c r="O40" s="8">
        <v>9</v>
      </c>
      <c r="P40" s="8">
        <v>6</v>
      </c>
      <c r="Q40" s="98">
        <f t="shared" si="4"/>
        <v>7.5</v>
      </c>
      <c r="R40" s="90">
        <f t="shared" si="5"/>
        <v>6.875</v>
      </c>
      <c r="S40" s="8">
        <v>9</v>
      </c>
      <c r="T40" s="8"/>
      <c r="V40" s="8">
        <v>8</v>
      </c>
      <c r="W40" s="8"/>
      <c r="X40" s="89">
        <f t="shared" si="6"/>
        <v>7.6687500000000002</v>
      </c>
    </row>
    <row r="41" spans="1:30" x14ac:dyDescent="0.25">
      <c r="A41" s="211">
        <f t="shared" si="7"/>
        <v>40</v>
      </c>
      <c r="B41" s="198">
        <v>1</v>
      </c>
      <c r="C41" s="8">
        <v>2</v>
      </c>
      <c r="D41" s="8">
        <v>1</v>
      </c>
      <c r="E41" s="8">
        <v>2</v>
      </c>
      <c r="F41" s="8">
        <v>4</v>
      </c>
      <c r="G41" s="8"/>
      <c r="H41" s="91">
        <f t="shared" si="0"/>
        <v>2</v>
      </c>
      <c r="I41" s="8">
        <v>3</v>
      </c>
      <c r="J41" s="8">
        <v>2</v>
      </c>
      <c r="K41" s="98">
        <f t="shared" si="1"/>
        <v>2.5</v>
      </c>
      <c r="L41" s="90">
        <f t="shared" si="2"/>
        <v>2.25</v>
      </c>
      <c r="M41" s="8">
        <v>3</v>
      </c>
      <c r="N41" s="98">
        <f t="shared" si="3"/>
        <v>3</v>
      </c>
      <c r="O41" s="8">
        <v>3</v>
      </c>
      <c r="P41" s="8">
        <v>4</v>
      </c>
      <c r="Q41" s="98">
        <f t="shared" si="4"/>
        <v>3.5</v>
      </c>
      <c r="R41" s="90">
        <f t="shared" si="5"/>
        <v>3.375</v>
      </c>
      <c r="S41" s="8">
        <v>5</v>
      </c>
      <c r="T41" s="8">
        <v>5</v>
      </c>
      <c r="V41" s="8">
        <v>4</v>
      </c>
      <c r="W41" s="8"/>
      <c r="X41" s="89">
        <f t="shared" si="6"/>
        <v>3.9249999999999998</v>
      </c>
    </row>
    <row r="42" spans="1:30" x14ac:dyDescent="0.25">
      <c r="A42" s="211">
        <f t="shared" si="7"/>
        <v>41</v>
      </c>
      <c r="B42" s="198">
        <v>5</v>
      </c>
      <c r="C42" s="8">
        <v>5</v>
      </c>
      <c r="D42" s="8"/>
      <c r="E42" s="8">
        <v>4</v>
      </c>
      <c r="F42" s="8"/>
      <c r="G42" s="8"/>
      <c r="H42" s="91">
        <f t="shared" si="0"/>
        <v>4.666666666666667</v>
      </c>
      <c r="I42" s="8">
        <v>7</v>
      </c>
      <c r="J42" s="8">
        <v>6</v>
      </c>
      <c r="K42" s="98">
        <f t="shared" si="1"/>
        <v>6.5</v>
      </c>
      <c r="L42" s="90">
        <f t="shared" si="2"/>
        <v>5.5833333333333339</v>
      </c>
      <c r="M42" s="8">
        <v>6</v>
      </c>
      <c r="N42" s="98">
        <f t="shared" si="3"/>
        <v>6</v>
      </c>
      <c r="O42" s="8">
        <v>6</v>
      </c>
      <c r="P42" s="8">
        <v>6</v>
      </c>
      <c r="Q42" s="98">
        <f t="shared" si="4"/>
        <v>6</v>
      </c>
      <c r="R42" s="90">
        <f t="shared" si="5"/>
        <v>6</v>
      </c>
      <c r="S42" s="8">
        <v>8</v>
      </c>
      <c r="T42" s="8">
        <v>10</v>
      </c>
      <c r="V42" s="8">
        <v>8</v>
      </c>
      <c r="W42" s="8"/>
      <c r="X42" s="89">
        <f t="shared" si="6"/>
        <v>7.5166666666666675</v>
      </c>
    </row>
    <row r="43" spans="1:30" x14ac:dyDescent="0.25">
      <c r="A43" s="211">
        <f t="shared" si="7"/>
        <v>42</v>
      </c>
      <c r="B43" s="198">
        <v>3</v>
      </c>
      <c r="C43" s="8">
        <v>5</v>
      </c>
      <c r="D43" s="8">
        <v>2</v>
      </c>
      <c r="E43" s="8">
        <v>4</v>
      </c>
      <c r="F43"/>
      <c r="G43"/>
      <c r="H43" s="91">
        <f t="shared" si="0"/>
        <v>3.5</v>
      </c>
      <c r="I43" s="8">
        <v>5</v>
      </c>
      <c r="J43" s="8">
        <v>5</v>
      </c>
      <c r="K43" s="98">
        <f t="shared" si="1"/>
        <v>5</v>
      </c>
      <c r="L43" s="90">
        <f t="shared" si="2"/>
        <v>4.25</v>
      </c>
      <c r="M43" s="8">
        <v>2</v>
      </c>
      <c r="N43" s="98">
        <f t="shared" si="3"/>
        <v>2</v>
      </c>
      <c r="O43" s="8">
        <v>3</v>
      </c>
      <c r="P43" s="8">
        <v>4</v>
      </c>
      <c r="Q43" s="98">
        <f t="shared" si="4"/>
        <v>3.5</v>
      </c>
      <c r="R43" s="90">
        <f t="shared" si="5"/>
        <v>3.125</v>
      </c>
      <c r="S43" s="8">
        <v>7</v>
      </c>
      <c r="T43" s="8"/>
      <c r="V43" s="8">
        <v>4</v>
      </c>
      <c r="W43" s="8"/>
      <c r="X43" s="89">
        <f t="shared" si="6"/>
        <v>4.59375</v>
      </c>
    </row>
    <row r="44" spans="1:30" x14ac:dyDescent="0.25">
      <c r="A44" s="211">
        <f t="shared" si="7"/>
        <v>43</v>
      </c>
      <c r="B44" s="198">
        <v>5</v>
      </c>
      <c r="C44" s="8">
        <v>5</v>
      </c>
      <c r="D44" s="8">
        <v>2</v>
      </c>
      <c r="E44" s="8">
        <v>4</v>
      </c>
      <c r="F44"/>
      <c r="G44"/>
      <c r="H44" s="91">
        <f t="shared" si="0"/>
        <v>4</v>
      </c>
      <c r="I44" s="8">
        <v>6</v>
      </c>
      <c r="J44" s="8">
        <v>5</v>
      </c>
      <c r="K44" s="98">
        <f t="shared" si="1"/>
        <v>5.5</v>
      </c>
      <c r="L44" s="90">
        <f t="shared" si="2"/>
        <v>4.75</v>
      </c>
      <c r="M44" s="8">
        <v>2</v>
      </c>
      <c r="N44" s="98">
        <f t="shared" si="3"/>
        <v>2</v>
      </c>
      <c r="O44" s="8">
        <v>3</v>
      </c>
      <c r="P44" s="8">
        <v>4</v>
      </c>
      <c r="Q44" s="98">
        <f t="shared" si="4"/>
        <v>3.5</v>
      </c>
      <c r="R44" s="90">
        <f t="shared" si="5"/>
        <v>3.125</v>
      </c>
      <c r="S44" s="8">
        <v>7</v>
      </c>
      <c r="T44" s="8"/>
      <c r="V44" s="8">
        <v>6</v>
      </c>
      <c r="W44" s="8"/>
      <c r="X44" s="89">
        <f t="shared" si="6"/>
        <v>5.21875</v>
      </c>
    </row>
    <row r="45" spans="1:30" x14ac:dyDescent="0.25">
      <c r="A45" s="211">
        <f t="shared" si="7"/>
        <v>44</v>
      </c>
      <c r="B45" s="198">
        <v>3</v>
      </c>
      <c r="C45" s="8">
        <v>4</v>
      </c>
      <c r="D45" s="8">
        <v>2</v>
      </c>
      <c r="E45" s="8">
        <v>4</v>
      </c>
      <c r="F45" s="8">
        <v>7</v>
      </c>
      <c r="G45"/>
      <c r="H45" s="91">
        <f t="shared" si="0"/>
        <v>4</v>
      </c>
      <c r="I45" s="8">
        <v>6</v>
      </c>
      <c r="J45" s="8">
        <v>6</v>
      </c>
      <c r="K45" s="98">
        <f t="shared" si="1"/>
        <v>6</v>
      </c>
      <c r="L45" s="90">
        <f t="shared" si="2"/>
        <v>5</v>
      </c>
      <c r="M45" s="8">
        <v>3</v>
      </c>
      <c r="N45" s="98">
        <f t="shared" si="3"/>
        <v>3</v>
      </c>
      <c r="O45" s="8">
        <v>5</v>
      </c>
      <c r="P45" s="8">
        <v>5</v>
      </c>
      <c r="Q45" s="98">
        <f t="shared" si="4"/>
        <v>5</v>
      </c>
      <c r="R45" s="90">
        <f t="shared" si="5"/>
        <v>4.5</v>
      </c>
      <c r="S45" s="8">
        <v>7</v>
      </c>
      <c r="T45" s="8"/>
      <c r="V45" s="8">
        <v>5</v>
      </c>
      <c r="W45" s="8"/>
      <c r="X45" s="89">
        <f t="shared" si="6"/>
        <v>5.375</v>
      </c>
    </row>
    <row r="46" spans="1:30" x14ac:dyDescent="0.25">
      <c r="A46" s="210">
        <f t="shared" si="7"/>
        <v>45</v>
      </c>
      <c r="B46" s="198">
        <v>6</v>
      </c>
      <c r="C46" s="8">
        <v>7</v>
      </c>
      <c r="D46" s="8">
        <v>6</v>
      </c>
      <c r="E46" s="8">
        <v>6</v>
      </c>
      <c r="F46"/>
      <c r="G46">
        <v>7</v>
      </c>
      <c r="H46" s="91">
        <f t="shared" si="0"/>
        <v>6.4</v>
      </c>
      <c r="I46" s="8">
        <v>8</v>
      </c>
      <c r="J46" s="8">
        <v>10</v>
      </c>
      <c r="K46" s="98">
        <f t="shared" si="1"/>
        <v>9</v>
      </c>
      <c r="L46" s="90">
        <f t="shared" si="2"/>
        <v>7.7</v>
      </c>
      <c r="M46" s="8">
        <v>5</v>
      </c>
      <c r="N46" s="98">
        <f t="shared" si="3"/>
        <v>5</v>
      </c>
      <c r="O46" s="8">
        <v>7</v>
      </c>
      <c r="P46" s="8">
        <v>8</v>
      </c>
      <c r="Q46" s="98">
        <f t="shared" si="4"/>
        <v>7.5</v>
      </c>
      <c r="R46" s="90">
        <f t="shared" si="5"/>
        <v>6.875</v>
      </c>
      <c r="S46" s="8">
        <v>10</v>
      </c>
      <c r="T46" s="8"/>
      <c r="V46" s="8">
        <v>7</v>
      </c>
      <c r="W46" s="8"/>
      <c r="X46" s="89">
        <f t="shared" si="6"/>
        <v>7.8937499999999998</v>
      </c>
    </row>
    <row r="47" spans="1:30" x14ac:dyDescent="0.25">
      <c r="A47" s="211">
        <f t="shared" si="7"/>
        <v>46</v>
      </c>
      <c r="B47" s="8"/>
      <c r="D47" s="8"/>
      <c r="E47"/>
      <c r="F47"/>
      <c r="G47"/>
      <c r="H47" s="246"/>
      <c r="I47" s="8"/>
      <c r="J47" s="8"/>
      <c r="K47" s="246"/>
      <c r="L47" s="246"/>
      <c r="M47" s="8"/>
      <c r="N47" s="246"/>
      <c r="O47" s="8"/>
      <c r="Q47" s="246"/>
      <c r="R47" s="246"/>
      <c r="S47" s="8"/>
      <c r="T47" s="8"/>
      <c r="V47" s="8"/>
      <c r="W47" s="8"/>
      <c r="X47" s="250"/>
    </row>
    <row r="48" spans="1:30" x14ac:dyDescent="0.25">
      <c r="A48" s="211">
        <f t="shared" si="7"/>
        <v>47</v>
      </c>
      <c r="B48" s="8">
        <v>5</v>
      </c>
      <c r="C48">
        <v>2</v>
      </c>
      <c r="D48" s="8">
        <v>5</v>
      </c>
      <c r="E48">
        <v>2</v>
      </c>
      <c r="F48">
        <v>4</v>
      </c>
      <c r="G48"/>
      <c r="H48" s="91">
        <f t="shared" si="0"/>
        <v>3.6</v>
      </c>
      <c r="I48" s="8">
        <v>3</v>
      </c>
      <c r="J48" s="8">
        <v>3</v>
      </c>
      <c r="K48" s="98">
        <f t="shared" si="1"/>
        <v>3</v>
      </c>
      <c r="L48" s="90">
        <f t="shared" si="2"/>
        <v>3.3</v>
      </c>
      <c r="M48" s="8">
        <v>5</v>
      </c>
      <c r="N48" s="98">
        <f t="shared" si="3"/>
        <v>5</v>
      </c>
      <c r="O48" s="8">
        <v>1</v>
      </c>
      <c r="P48">
        <v>2</v>
      </c>
      <c r="Q48" s="98">
        <f t="shared" si="4"/>
        <v>1.5</v>
      </c>
      <c r="R48" s="90">
        <f t="shared" si="5"/>
        <v>2.375</v>
      </c>
      <c r="S48" s="8">
        <v>3</v>
      </c>
      <c r="T48" s="8"/>
      <c r="V48" s="8">
        <v>4</v>
      </c>
      <c r="W48" s="8"/>
      <c r="X48" s="89">
        <f t="shared" si="6"/>
        <v>3.1687500000000002</v>
      </c>
    </row>
    <row r="49" spans="1:32" x14ac:dyDescent="0.25">
      <c r="A49" s="210">
        <f t="shared" si="7"/>
        <v>48</v>
      </c>
      <c r="B49" s="8">
        <v>4</v>
      </c>
      <c r="C49">
        <v>5</v>
      </c>
      <c r="D49" s="8">
        <v>4</v>
      </c>
      <c r="E49">
        <v>4</v>
      </c>
      <c r="F49"/>
      <c r="G49"/>
      <c r="H49" s="91">
        <f t="shared" si="0"/>
        <v>4.25</v>
      </c>
      <c r="I49" s="8">
        <v>5</v>
      </c>
      <c r="J49" s="8">
        <v>5</v>
      </c>
      <c r="K49" s="98">
        <f t="shared" si="1"/>
        <v>5</v>
      </c>
      <c r="L49" s="90">
        <f t="shared" si="2"/>
        <v>4.625</v>
      </c>
      <c r="M49" s="8">
        <v>2</v>
      </c>
      <c r="N49" s="98">
        <f t="shared" si="3"/>
        <v>2</v>
      </c>
      <c r="O49" s="8">
        <v>3</v>
      </c>
      <c r="P49">
        <v>4</v>
      </c>
      <c r="Q49" s="98">
        <f t="shared" si="4"/>
        <v>3.5</v>
      </c>
      <c r="R49" s="90">
        <f t="shared" si="5"/>
        <v>3.125</v>
      </c>
      <c r="S49" s="8">
        <v>8</v>
      </c>
      <c r="T49" s="8">
        <v>10</v>
      </c>
      <c r="V49" s="8">
        <v>5</v>
      </c>
      <c r="W49" s="8"/>
      <c r="X49" s="89">
        <f t="shared" si="6"/>
        <v>6.15</v>
      </c>
    </row>
    <row r="50" spans="1:32" x14ac:dyDescent="0.25">
      <c r="A50" s="210">
        <f t="shared" si="7"/>
        <v>49</v>
      </c>
      <c r="B50" s="8">
        <v>5</v>
      </c>
      <c r="C50">
        <v>6</v>
      </c>
      <c r="D50" s="8">
        <v>4</v>
      </c>
      <c r="E50">
        <v>4</v>
      </c>
      <c r="F50"/>
      <c r="G50"/>
      <c r="H50" s="91">
        <f t="shared" si="0"/>
        <v>4.75</v>
      </c>
      <c r="I50" s="8">
        <v>7</v>
      </c>
      <c r="J50" s="8">
        <v>8</v>
      </c>
      <c r="K50" s="98">
        <f t="shared" si="1"/>
        <v>7.5</v>
      </c>
      <c r="L50" s="90">
        <f t="shared" si="2"/>
        <v>6.125</v>
      </c>
      <c r="M50" s="8">
        <v>5</v>
      </c>
      <c r="N50" s="98">
        <f t="shared" si="3"/>
        <v>5</v>
      </c>
      <c r="O50" s="8">
        <v>6</v>
      </c>
      <c r="P50">
        <v>5</v>
      </c>
      <c r="Q50" s="98">
        <f t="shared" si="4"/>
        <v>5.5</v>
      </c>
      <c r="R50" s="90">
        <f t="shared" si="5"/>
        <v>5.375</v>
      </c>
      <c r="S50" s="8">
        <v>8</v>
      </c>
      <c r="T50" s="8"/>
      <c r="V50" s="8">
        <v>6</v>
      </c>
      <c r="W50" s="8"/>
      <c r="X50" s="89">
        <f t="shared" si="6"/>
        <v>6.375</v>
      </c>
    </row>
    <row r="51" spans="1:32" x14ac:dyDescent="0.25">
      <c r="A51" s="210">
        <f t="shared" si="7"/>
        <v>50</v>
      </c>
      <c r="B51" s="8">
        <v>5</v>
      </c>
      <c r="C51">
        <v>6</v>
      </c>
      <c r="D51" s="8">
        <v>4</v>
      </c>
      <c r="E51">
        <v>4</v>
      </c>
      <c r="F51"/>
      <c r="G51"/>
      <c r="H51" s="91">
        <f t="shared" si="0"/>
        <v>4.75</v>
      </c>
      <c r="I51" s="8">
        <v>7</v>
      </c>
      <c r="J51" s="8">
        <v>7</v>
      </c>
      <c r="K51" s="98">
        <f t="shared" si="1"/>
        <v>7</v>
      </c>
      <c r="L51" s="90">
        <f t="shared" si="2"/>
        <v>5.875</v>
      </c>
      <c r="M51" s="8">
        <v>6</v>
      </c>
      <c r="N51" s="98">
        <f t="shared" si="3"/>
        <v>6</v>
      </c>
      <c r="O51" s="8">
        <v>6</v>
      </c>
      <c r="P51">
        <v>6</v>
      </c>
      <c r="Q51" s="98">
        <f t="shared" si="4"/>
        <v>6</v>
      </c>
      <c r="R51" s="90">
        <f t="shared" si="5"/>
        <v>6</v>
      </c>
      <c r="S51" s="8">
        <v>8</v>
      </c>
      <c r="T51" s="8"/>
      <c r="V51" s="8">
        <v>7</v>
      </c>
      <c r="W51" s="8"/>
      <c r="X51" s="89">
        <f t="shared" si="6"/>
        <v>6.71875</v>
      </c>
    </row>
    <row r="52" spans="1:32" x14ac:dyDescent="0.25">
      <c r="A52" s="211">
        <f t="shared" si="7"/>
        <v>51</v>
      </c>
      <c r="B52" s="8">
        <v>6</v>
      </c>
      <c r="C52">
        <v>6</v>
      </c>
      <c r="D52" s="8">
        <v>7</v>
      </c>
      <c r="E52">
        <v>7</v>
      </c>
      <c r="F52">
        <v>9</v>
      </c>
      <c r="G52"/>
      <c r="H52" s="91">
        <f t="shared" si="0"/>
        <v>7</v>
      </c>
      <c r="I52" s="8">
        <v>7</v>
      </c>
      <c r="J52" s="8">
        <v>8</v>
      </c>
      <c r="K52" s="98">
        <f t="shared" si="1"/>
        <v>7.5</v>
      </c>
      <c r="L52" s="90">
        <f t="shared" si="2"/>
        <v>7.25</v>
      </c>
      <c r="M52" s="8">
        <v>6</v>
      </c>
      <c r="N52" s="98">
        <f t="shared" si="3"/>
        <v>6</v>
      </c>
      <c r="O52" s="8">
        <v>8</v>
      </c>
      <c r="P52">
        <v>7</v>
      </c>
      <c r="Q52" s="98">
        <f t="shared" si="4"/>
        <v>7.5</v>
      </c>
      <c r="R52" s="90">
        <f t="shared" si="5"/>
        <v>7.125</v>
      </c>
      <c r="S52" s="8">
        <v>8</v>
      </c>
      <c r="T52">
        <v>10</v>
      </c>
      <c r="V52" s="8">
        <v>6</v>
      </c>
      <c r="X52" s="89">
        <f t="shared" si="6"/>
        <v>7.6749999999999998</v>
      </c>
    </row>
    <row r="53" spans="1:32" x14ac:dyDescent="0.25">
      <c r="A53" s="211">
        <f t="shared" si="7"/>
        <v>52</v>
      </c>
      <c r="B53" s="8">
        <v>6</v>
      </c>
      <c r="C53">
        <v>6</v>
      </c>
      <c r="D53" s="8">
        <v>8</v>
      </c>
      <c r="E53">
        <v>7</v>
      </c>
      <c r="F53"/>
      <c r="G53"/>
      <c r="H53" s="91">
        <f t="shared" si="0"/>
        <v>6.75</v>
      </c>
      <c r="I53" s="8">
        <v>8</v>
      </c>
      <c r="J53" s="8">
        <v>9</v>
      </c>
      <c r="K53" s="98">
        <f t="shared" si="1"/>
        <v>8.5</v>
      </c>
      <c r="L53" s="90">
        <f t="shared" si="2"/>
        <v>7.625</v>
      </c>
      <c r="M53" s="8">
        <v>6</v>
      </c>
      <c r="N53" s="98">
        <f t="shared" si="3"/>
        <v>6</v>
      </c>
      <c r="O53" s="8">
        <v>8</v>
      </c>
      <c r="P53">
        <v>8</v>
      </c>
      <c r="Q53" s="98">
        <f t="shared" si="4"/>
        <v>8</v>
      </c>
      <c r="R53" s="90">
        <f t="shared" si="5"/>
        <v>7.5</v>
      </c>
      <c r="S53" s="8">
        <v>8</v>
      </c>
      <c r="T53" s="8"/>
      <c r="V53" s="8">
        <v>8</v>
      </c>
      <c r="W53" s="5"/>
      <c r="X53" s="89">
        <f t="shared" si="6"/>
        <v>7.78125</v>
      </c>
    </row>
    <row r="54" spans="1:32" x14ac:dyDescent="0.25">
      <c r="A54" s="211">
        <f t="shared" si="7"/>
        <v>53</v>
      </c>
      <c r="B54" s="8">
        <v>6</v>
      </c>
      <c r="C54">
        <v>6</v>
      </c>
      <c r="D54" s="8">
        <v>5</v>
      </c>
      <c r="E54">
        <v>8</v>
      </c>
      <c r="F54">
        <v>9</v>
      </c>
      <c r="G54"/>
      <c r="H54" s="91">
        <f t="shared" si="0"/>
        <v>6.8</v>
      </c>
      <c r="I54" s="8">
        <v>8</v>
      </c>
      <c r="J54" s="8">
        <v>9</v>
      </c>
      <c r="K54" s="98">
        <f t="shared" si="1"/>
        <v>8.5</v>
      </c>
      <c r="L54" s="90">
        <f t="shared" si="2"/>
        <v>7.65</v>
      </c>
      <c r="M54" s="8">
        <v>7</v>
      </c>
      <c r="N54" s="98">
        <f t="shared" si="3"/>
        <v>7</v>
      </c>
      <c r="O54" s="8">
        <v>8</v>
      </c>
      <c r="P54">
        <v>8</v>
      </c>
      <c r="Q54" s="98">
        <f t="shared" si="4"/>
        <v>8</v>
      </c>
      <c r="R54" s="90">
        <f t="shared" si="5"/>
        <v>7.75</v>
      </c>
      <c r="S54" s="8">
        <v>9</v>
      </c>
      <c r="T54" s="8">
        <v>10</v>
      </c>
      <c r="V54" s="8">
        <v>6</v>
      </c>
      <c r="W54" s="5"/>
      <c r="X54" s="89">
        <f t="shared" si="6"/>
        <v>8.08</v>
      </c>
    </row>
    <row r="55" spans="1:32" x14ac:dyDescent="0.25">
      <c r="A55" s="210">
        <f t="shared" si="7"/>
        <v>54</v>
      </c>
      <c r="B55" s="8">
        <v>2</v>
      </c>
      <c r="C55">
        <v>2</v>
      </c>
      <c r="D55" s="8">
        <v>1</v>
      </c>
      <c r="E55">
        <v>2</v>
      </c>
      <c r="F55"/>
      <c r="G55"/>
      <c r="H55" s="91">
        <f t="shared" si="0"/>
        <v>1.75</v>
      </c>
      <c r="I55" s="8">
        <v>4</v>
      </c>
      <c r="J55" s="8">
        <v>5</v>
      </c>
      <c r="K55" s="98">
        <f t="shared" si="1"/>
        <v>4.5</v>
      </c>
      <c r="L55" s="90">
        <f t="shared" si="2"/>
        <v>3.125</v>
      </c>
      <c r="M55" s="8">
        <v>1</v>
      </c>
      <c r="N55" s="98">
        <f t="shared" si="3"/>
        <v>1</v>
      </c>
      <c r="O55" s="8">
        <v>2</v>
      </c>
      <c r="P55">
        <v>3</v>
      </c>
      <c r="Q55" s="98">
        <f t="shared" si="4"/>
        <v>2.5</v>
      </c>
      <c r="R55" s="90">
        <f t="shared" si="5"/>
        <v>2.125</v>
      </c>
      <c r="S55" s="8">
        <v>6</v>
      </c>
      <c r="T55" s="8"/>
      <c r="V55" s="8">
        <v>5</v>
      </c>
      <c r="W55" s="5"/>
      <c r="X55" s="89">
        <f t="shared" si="6"/>
        <v>4.0625</v>
      </c>
    </row>
    <row r="56" spans="1:32" x14ac:dyDescent="0.25">
      <c r="A56" s="210">
        <f t="shared" si="7"/>
        <v>55</v>
      </c>
      <c r="B56" s="8">
        <v>7</v>
      </c>
      <c r="C56">
        <v>7</v>
      </c>
      <c r="D56" s="8">
        <v>8</v>
      </c>
      <c r="E56">
        <v>10</v>
      </c>
      <c r="F56"/>
      <c r="G56">
        <v>9</v>
      </c>
      <c r="H56" s="91">
        <f t="shared" si="0"/>
        <v>8.1999999999999993</v>
      </c>
      <c r="I56" s="8">
        <v>10</v>
      </c>
      <c r="J56" s="8">
        <v>9</v>
      </c>
      <c r="K56" s="98">
        <f t="shared" si="1"/>
        <v>9.5</v>
      </c>
      <c r="L56" s="90">
        <f t="shared" si="2"/>
        <v>8.85</v>
      </c>
      <c r="M56" s="8">
        <v>9</v>
      </c>
      <c r="N56" s="98">
        <f t="shared" si="3"/>
        <v>9</v>
      </c>
      <c r="O56" s="8">
        <v>9</v>
      </c>
      <c r="P56">
        <v>8</v>
      </c>
      <c r="Q56" s="98">
        <f t="shared" si="4"/>
        <v>8.5</v>
      </c>
      <c r="R56" s="90">
        <f t="shared" si="5"/>
        <v>8.625</v>
      </c>
      <c r="S56" s="8">
        <v>9</v>
      </c>
      <c r="T56" s="8"/>
      <c r="V56" s="8">
        <v>10</v>
      </c>
      <c r="W56" s="5"/>
      <c r="X56" s="89">
        <f t="shared" si="6"/>
        <v>9.1187500000000004</v>
      </c>
    </row>
    <row r="57" spans="1:32" x14ac:dyDescent="0.25">
      <c r="A57" s="211">
        <f t="shared" si="7"/>
        <v>56</v>
      </c>
      <c r="B57" s="8">
        <v>5</v>
      </c>
      <c r="C57">
        <v>6</v>
      </c>
      <c r="D57" s="8">
        <v>7</v>
      </c>
      <c r="E57">
        <v>5</v>
      </c>
      <c r="F57"/>
      <c r="G57"/>
      <c r="H57" s="91">
        <f t="shared" si="0"/>
        <v>5.75</v>
      </c>
      <c r="I57" s="8">
        <v>7</v>
      </c>
      <c r="J57" s="8">
        <v>6</v>
      </c>
      <c r="K57" s="98">
        <f t="shared" si="1"/>
        <v>6.5</v>
      </c>
      <c r="L57" s="90">
        <f t="shared" si="2"/>
        <v>6.125</v>
      </c>
      <c r="M57" s="8">
        <v>9</v>
      </c>
      <c r="N57" s="98">
        <f t="shared" si="3"/>
        <v>9</v>
      </c>
      <c r="O57" s="8">
        <v>9</v>
      </c>
      <c r="P57">
        <v>7</v>
      </c>
      <c r="Q57" s="98">
        <f t="shared" si="4"/>
        <v>8</v>
      </c>
      <c r="R57" s="90">
        <f t="shared" si="5"/>
        <v>8.25</v>
      </c>
      <c r="S57" s="8">
        <v>9</v>
      </c>
      <c r="T57" s="8"/>
      <c r="V57" s="8">
        <v>5</v>
      </c>
      <c r="W57" s="5"/>
      <c r="X57" s="89">
        <f t="shared" si="6"/>
        <v>7.09375</v>
      </c>
    </row>
    <row r="58" spans="1:32" x14ac:dyDescent="0.25">
      <c r="A58" s="210">
        <f t="shared" si="7"/>
        <v>57</v>
      </c>
      <c r="B58" s="8">
        <v>7</v>
      </c>
      <c r="C58">
        <v>7</v>
      </c>
      <c r="D58" s="8">
        <v>7</v>
      </c>
      <c r="E58">
        <v>7</v>
      </c>
      <c r="F58"/>
      <c r="G58">
        <v>8</v>
      </c>
      <c r="H58" s="91">
        <f t="shared" si="0"/>
        <v>7.2</v>
      </c>
      <c r="I58" s="8">
        <v>9</v>
      </c>
      <c r="J58" s="8">
        <v>10</v>
      </c>
      <c r="K58" s="98">
        <f t="shared" si="1"/>
        <v>9.5</v>
      </c>
      <c r="L58" s="90">
        <f t="shared" si="2"/>
        <v>8.35</v>
      </c>
      <c r="M58" s="8">
        <v>7</v>
      </c>
      <c r="N58" s="98">
        <f t="shared" si="3"/>
        <v>7</v>
      </c>
      <c r="O58" s="8">
        <v>8</v>
      </c>
      <c r="P58">
        <v>8</v>
      </c>
      <c r="Q58" s="98">
        <f t="shared" si="4"/>
        <v>8</v>
      </c>
      <c r="R58" s="90">
        <f t="shared" si="5"/>
        <v>7.75</v>
      </c>
      <c r="S58" s="8">
        <v>9</v>
      </c>
      <c r="T58" s="8"/>
      <c r="V58" s="8">
        <v>8</v>
      </c>
      <c r="W58" s="5"/>
      <c r="X58" s="89">
        <f t="shared" si="6"/>
        <v>8.2750000000000004</v>
      </c>
    </row>
    <row r="59" spans="1:32" x14ac:dyDescent="0.25">
      <c r="A59" s="210">
        <f t="shared" si="7"/>
        <v>58</v>
      </c>
      <c r="B59" s="8">
        <v>4</v>
      </c>
      <c r="C59">
        <v>5</v>
      </c>
      <c r="D59" s="8">
        <v>2</v>
      </c>
      <c r="E59">
        <v>4</v>
      </c>
      <c r="F59">
        <v>6</v>
      </c>
      <c r="G59"/>
      <c r="H59" s="91">
        <f t="shared" si="0"/>
        <v>4.2</v>
      </c>
      <c r="I59" s="8">
        <v>6</v>
      </c>
      <c r="J59" s="8">
        <v>5</v>
      </c>
      <c r="K59" s="98">
        <f t="shared" si="1"/>
        <v>5.5</v>
      </c>
      <c r="L59" s="90">
        <f t="shared" si="2"/>
        <v>4.8499999999999996</v>
      </c>
      <c r="M59" s="8">
        <v>2</v>
      </c>
      <c r="N59" s="98">
        <f t="shared" si="3"/>
        <v>2</v>
      </c>
      <c r="O59" s="8">
        <v>4</v>
      </c>
      <c r="P59">
        <v>5</v>
      </c>
      <c r="Q59" s="98">
        <f t="shared" si="4"/>
        <v>4.5</v>
      </c>
      <c r="R59" s="90">
        <f t="shared" si="5"/>
        <v>3.875</v>
      </c>
      <c r="S59" s="8">
        <v>8</v>
      </c>
      <c r="T59" s="8">
        <v>10</v>
      </c>
      <c r="V59" s="8">
        <v>5</v>
      </c>
      <c r="W59" s="5"/>
      <c r="X59" s="89">
        <f t="shared" si="6"/>
        <v>6.3450000000000006</v>
      </c>
    </row>
    <row r="60" spans="1:32" x14ac:dyDescent="0.25">
      <c r="A60" s="210">
        <f t="shared" si="7"/>
        <v>59</v>
      </c>
      <c r="B60" s="8">
        <v>6</v>
      </c>
      <c r="C60">
        <v>6</v>
      </c>
      <c r="D60" s="8">
        <v>7</v>
      </c>
      <c r="E60">
        <v>7</v>
      </c>
      <c r="F60"/>
      <c r="G60"/>
      <c r="H60" s="91">
        <f t="shared" si="0"/>
        <v>6.5</v>
      </c>
      <c r="I60" s="8">
        <v>8</v>
      </c>
      <c r="J60" s="8">
        <v>8</v>
      </c>
      <c r="K60" s="98">
        <f t="shared" si="1"/>
        <v>8</v>
      </c>
      <c r="L60" s="90">
        <f t="shared" si="2"/>
        <v>7.25</v>
      </c>
      <c r="M60" s="8">
        <v>6</v>
      </c>
      <c r="N60" s="98">
        <f t="shared" si="3"/>
        <v>6</v>
      </c>
      <c r="O60" s="8">
        <v>7</v>
      </c>
      <c r="P60">
        <v>6</v>
      </c>
      <c r="Q60" s="98">
        <f t="shared" si="4"/>
        <v>6.5</v>
      </c>
      <c r="R60" s="90">
        <f t="shared" si="5"/>
        <v>6.375</v>
      </c>
      <c r="S60" s="8">
        <v>9</v>
      </c>
      <c r="T60" s="8">
        <v>10</v>
      </c>
      <c r="V60" s="8">
        <v>7</v>
      </c>
      <c r="W60" s="5"/>
      <c r="X60" s="89">
        <f t="shared" si="6"/>
        <v>7.9249999999999998</v>
      </c>
    </row>
    <row r="61" spans="1:32" x14ac:dyDescent="0.25">
      <c r="A61" s="210">
        <f t="shared" si="7"/>
        <v>60</v>
      </c>
      <c r="B61" s="8">
        <v>4</v>
      </c>
      <c r="D61" s="8">
        <v>5</v>
      </c>
      <c r="E61">
        <v>4</v>
      </c>
      <c r="F61"/>
      <c r="G61"/>
      <c r="H61" s="91">
        <f t="shared" si="0"/>
        <v>4.333333333333333</v>
      </c>
      <c r="I61" s="8">
        <v>7</v>
      </c>
      <c r="J61" s="8">
        <v>6</v>
      </c>
      <c r="K61" s="98">
        <f t="shared" si="1"/>
        <v>6.5</v>
      </c>
      <c r="L61" s="90">
        <f t="shared" si="2"/>
        <v>5.4166666666666661</v>
      </c>
      <c r="M61" s="8">
        <v>4</v>
      </c>
      <c r="N61" s="98">
        <f t="shared" si="3"/>
        <v>4</v>
      </c>
      <c r="O61" s="8">
        <v>6</v>
      </c>
      <c r="P61">
        <v>5</v>
      </c>
      <c r="Q61" s="98">
        <f t="shared" si="4"/>
        <v>5.5</v>
      </c>
      <c r="R61" s="90">
        <f t="shared" si="5"/>
        <v>5.125</v>
      </c>
      <c r="S61" s="8"/>
      <c r="T61" s="8"/>
      <c r="V61" s="8">
        <v>5</v>
      </c>
      <c r="W61" s="5"/>
      <c r="X61" s="89">
        <f t="shared" si="6"/>
        <v>5.1805555555555554</v>
      </c>
    </row>
    <row r="62" spans="1:32" x14ac:dyDescent="0.25">
      <c r="A62" s="210">
        <f t="shared" si="7"/>
        <v>61</v>
      </c>
      <c r="B62" s="8">
        <v>6</v>
      </c>
      <c r="C62">
        <v>6</v>
      </c>
      <c r="D62" s="8">
        <v>7</v>
      </c>
      <c r="E62">
        <v>9</v>
      </c>
      <c r="F62"/>
      <c r="G62">
        <v>8</v>
      </c>
      <c r="H62" s="91">
        <f t="shared" si="0"/>
        <v>7.2</v>
      </c>
      <c r="I62" s="8">
        <v>8</v>
      </c>
      <c r="J62" s="8">
        <v>6</v>
      </c>
      <c r="K62" s="98">
        <f t="shared" si="1"/>
        <v>7</v>
      </c>
      <c r="L62" s="90">
        <f t="shared" si="2"/>
        <v>7.1</v>
      </c>
      <c r="M62" s="8">
        <v>5</v>
      </c>
      <c r="N62" s="98">
        <f t="shared" si="3"/>
        <v>5</v>
      </c>
      <c r="O62" s="8">
        <v>8</v>
      </c>
      <c r="P62">
        <v>7</v>
      </c>
      <c r="Q62" s="98">
        <f t="shared" si="4"/>
        <v>7.5</v>
      </c>
      <c r="R62" s="90">
        <f t="shared" si="5"/>
        <v>6.875</v>
      </c>
      <c r="S62" s="8">
        <v>9</v>
      </c>
      <c r="T62" s="8"/>
      <c r="V62" s="8">
        <v>8</v>
      </c>
      <c r="W62" s="5"/>
      <c r="X62" s="89">
        <f t="shared" si="6"/>
        <v>7.7437500000000004</v>
      </c>
    </row>
    <row r="63" spans="1:32" x14ac:dyDescent="0.25">
      <c r="A63" s="210">
        <f t="shared" si="7"/>
        <v>62</v>
      </c>
      <c r="B63" s="198">
        <v>5</v>
      </c>
      <c r="C63" s="5">
        <v>6</v>
      </c>
      <c r="D63" s="8">
        <v>5</v>
      </c>
      <c r="E63" s="5">
        <v>4</v>
      </c>
      <c r="F63" s="8">
        <v>8</v>
      </c>
      <c r="G63" s="5"/>
      <c r="H63" s="91">
        <f t="shared" si="0"/>
        <v>5.6</v>
      </c>
      <c r="I63" s="8">
        <v>6</v>
      </c>
      <c r="J63" s="8">
        <v>7</v>
      </c>
      <c r="K63" s="98">
        <f t="shared" si="1"/>
        <v>6.5</v>
      </c>
      <c r="L63" s="90">
        <f t="shared" si="2"/>
        <v>6.05</v>
      </c>
      <c r="M63" s="8">
        <v>6</v>
      </c>
      <c r="N63" s="98">
        <f t="shared" si="3"/>
        <v>6</v>
      </c>
      <c r="O63" s="8">
        <v>6</v>
      </c>
      <c r="P63" s="5">
        <v>6</v>
      </c>
      <c r="Q63" s="98">
        <f t="shared" si="4"/>
        <v>6</v>
      </c>
      <c r="R63" s="90">
        <f t="shared" si="5"/>
        <v>6</v>
      </c>
      <c r="S63" s="8">
        <v>7</v>
      </c>
      <c r="T63" s="5"/>
      <c r="U63" s="5"/>
      <c r="V63" s="8">
        <v>6</v>
      </c>
      <c r="W63" s="5"/>
      <c r="X63" s="89">
        <f t="shared" si="6"/>
        <v>6.2625000000000002</v>
      </c>
      <c r="AD63" s="5"/>
      <c r="AE63" s="5"/>
      <c r="AF63" s="5"/>
    </row>
    <row r="64" spans="1:32" ht="15.75" thickBot="1" x14ac:dyDescent="0.3">
      <c r="A64" s="218">
        <f>A63+1</f>
        <v>63</v>
      </c>
      <c r="B64" s="215">
        <v>2</v>
      </c>
      <c r="C64" s="214">
        <v>5</v>
      </c>
      <c r="D64" s="215">
        <v>3</v>
      </c>
      <c r="E64" s="215">
        <v>3</v>
      </c>
      <c r="F64" s="215"/>
      <c r="G64" s="215"/>
      <c r="H64" s="96">
        <f t="shared" si="0"/>
        <v>3.25</v>
      </c>
      <c r="I64" s="215">
        <v>5</v>
      </c>
      <c r="J64" s="214">
        <v>5</v>
      </c>
      <c r="K64" s="216">
        <f t="shared" si="1"/>
        <v>5</v>
      </c>
      <c r="L64" s="97">
        <f t="shared" si="2"/>
        <v>4.125</v>
      </c>
      <c r="M64" s="215">
        <v>2</v>
      </c>
      <c r="N64" s="216">
        <f t="shared" si="3"/>
        <v>2</v>
      </c>
      <c r="O64" s="215">
        <v>3</v>
      </c>
      <c r="P64" s="215">
        <v>5</v>
      </c>
      <c r="Q64" s="216">
        <f t="shared" si="4"/>
        <v>4</v>
      </c>
      <c r="R64" s="97">
        <f t="shared" si="5"/>
        <v>3.5</v>
      </c>
      <c r="S64" s="215">
        <v>7</v>
      </c>
      <c r="T64" s="215">
        <v>10</v>
      </c>
      <c r="U64" s="214"/>
      <c r="V64" s="215">
        <v>6</v>
      </c>
      <c r="W64" s="215"/>
      <c r="X64" s="217">
        <f t="shared" si="6"/>
        <v>6.125</v>
      </c>
    </row>
    <row r="65" spans="1:24" x14ac:dyDescent="0.25">
      <c r="A65" s="211">
        <f t="shared" si="7"/>
        <v>64</v>
      </c>
      <c r="B65" s="8">
        <v>5</v>
      </c>
      <c r="C65" s="8">
        <v>6</v>
      </c>
      <c r="D65" s="8">
        <v>3</v>
      </c>
      <c r="E65" s="8">
        <v>6</v>
      </c>
      <c r="F65" s="8"/>
      <c r="G65" s="8"/>
      <c r="H65" s="91">
        <f t="shared" si="0"/>
        <v>5</v>
      </c>
      <c r="I65" s="8">
        <v>7</v>
      </c>
      <c r="J65" s="8">
        <v>8</v>
      </c>
      <c r="K65" s="98">
        <f t="shared" si="1"/>
        <v>7.5</v>
      </c>
      <c r="L65" s="90">
        <f t="shared" si="2"/>
        <v>6.25</v>
      </c>
      <c r="M65" s="8">
        <v>5</v>
      </c>
      <c r="N65" s="98">
        <f t="shared" si="3"/>
        <v>5</v>
      </c>
      <c r="O65" s="8">
        <v>6</v>
      </c>
      <c r="P65" s="8">
        <v>4</v>
      </c>
      <c r="Q65" s="98">
        <f t="shared" si="4"/>
        <v>5</v>
      </c>
      <c r="R65" s="90">
        <f t="shared" si="5"/>
        <v>5</v>
      </c>
      <c r="S65" s="8">
        <v>9</v>
      </c>
      <c r="T65" s="8"/>
      <c r="V65" s="8">
        <v>7</v>
      </c>
      <c r="W65" s="8"/>
      <c r="X65" s="89">
        <f t="shared" si="6"/>
        <v>6.8125</v>
      </c>
    </row>
    <row r="66" spans="1:24" x14ac:dyDescent="0.25">
      <c r="A66" s="210">
        <f t="shared" ref="A66:A96" si="8">A65+1</f>
        <v>65</v>
      </c>
      <c r="B66" s="8">
        <v>6</v>
      </c>
      <c r="C66" s="8">
        <v>7</v>
      </c>
      <c r="D66" s="8">
        <v>6</v>
      </c>
      <c r="E66" s="8">
        <v>5</v>
      </c>
      <c r="F66" s="8"/>
      <c r="G66" s="8">
        <v>7</v>
      </c>
      <c r="H66" s="91">
        <f t="shared" si="0"/>
        <v>6.2</v>
      </c>
      <c r="I66" s="8">
        <v>7</v>
      </c>
      <c r="J66" s="8">
        <v>9</v>
      </c>
      <c r="K66" s="98">
        <f t="shared" si="1"/>
        <v>8</v>
      </c>
      <c r="L66" s="90">
        <f t="shared" si="2"/>
        <v>7.1</v>
      </c>
      <c r="M66" s="8">
        <v>6</v>
      </c>
      <c r="N66" s="98">
        <f t="shared" si="3"/>
        <v>6</v>
      </c>
      <c r="O66" s="8">
        <v>6</v>
      </c>
      <c r="P66" s="8">
        <v>6</v>
      </c>
      <c r="Q66" s="98">
        <f t="shared" si="4"/>
        <v>6</v>
      </c>
      <c r="R66" s="90">
        <f t="shared" si="5"/>
        <v>6</v>
      </c>
      <c r="S66" s="8">
        <v>9</v>
      </c>
      <c r="T66" s="8"/>
      <c r="V66" s="8">
        <v>7</v>
      </c>
      <c r="W66" s="8"/>
      <c r="X66" s="89">
        <f t="shared" si="6"/>
        <v>7.2750000000000004</v>
      </c>
    </row>
    <row r="67" spans="1:24" x14ac:dyDescent="0.25">
      <c r="A67" s="210">
        <f t="shared" si="8"/>
        <v>66</v>
      </c>
      <c r="B67" s="8">
        <v>8</v>
      </c>
      <c r="C67" s="8">
        <v>9</v>
      </c>
      <c r="D67" s="8">
        <v>6</v>
      </c>
      <c r="E67" s="8">
        <v>6</v>
      </c>
      <c r="F67" s="8"/>
      <c r="G67" s="8">
        <v>7</v>
      </c>
      <c r="H67" s="91">
        <f t="shared" ref="H67:H96" si="9">AVERAGE(B67:G67)</f>
        <v>7.2</v>
      </c>
      <c r="I67" s="8">
        <v>8</v>
      </c>
      <c r="J67" s="8">
        <v>8</v>
      </c>
      <c r="K67" s="98">
        <f t="shared" ref="K67:K96" si="10">AVERAGE(I67:J67)</f>
        <v>8</v>
      </c>
      <c r="L67" s="90">
        <f t="shared" ref="L67:L96" si="11">AVERAGE(H67,K67)</f>
        <v>7.6</v>
      </c>
      <c r="M67" s="8">
        <v>7</v>
      </c>
      <c r="N67" s="98">
        <f t="shared" ref="N67:N96" si="12">AVERAGE(M67)</f>
        <v>7</v>
      </c>
      <c r="O67" s="8">
        <v>8</v>
      </c>
      <c r="P67" s="8">
        <v>7</v>
      </c>
      <c r="Q67" s="98">
        <f t="shared" ref="Q67:Q96" si="13">AVERAGE(O67:P67)</f>
        <v>7.5</v>
      </c>
      <c r="R67" s="90">
        <f t="shared" ref="R67:R96" si="14">AVERAGE(N67:Q67)</f>
        <v>7.375</v>
      </c>
      <c r="S67" s="8">
        <v>10</v>
      </c>
      <c r="T67" s="8"/>
      <c r="V67" s="8">
        <v>8</v>
      </c>
      <c r="W67" s="8"/>
      <c r="X67" s="89">
        <f t="shared" ref="X67:X96" si="15">AVERAGE(L67,R67,S67:W67)</f>
        <v>8.2437500000000004</v>
      </c>
    </row>
    <row r="68" spans="1:24" x14ac:dyDescent="0.25">
      <c r="A68" s="211">
        <f t="shared" si="8"/>
        <v>67</v>
      </c>
      <c r="B68" s="8">
        <v>2</v>
      </c>
      <c r="C68" s="8">
        <v>2</v>
      </c>
      <c r="D68" s="8">
        <v>2</v>
      </c>
      <c r="E68" s="8">
        <v>2</v>
      </c>
      <c r="F68" s="8">
        <v>5</v>
      </c>
      <c r="G68" s="8"/>
      <c r="H68" s="91">
        <f t="shared" si="9"/>
        <v>2.6</v>
      </c>
      <c r="I68" s="8">
        <v>5</v>
      </c>
      <c r="J68" s="8">
        <v>3</v>
      </c>
      <c r="K68" s="98">
        <f t="shared" si="10"/>
        <v>4</v>
      </c>
      <c r="L68" s="90">
        <f t="shared" si="11"/>
        <v>3.3</v>
      </c>
      <c r="M68" s="8">
        <v>2</v>
      </c>
      <c r="N68" s="98">
        <f t="shared" si="12"/>
        <v>2</v>
      </c>
      <c r="O68" s="8">
        <v>4</v>
      </c>
      <c r="P68" s="8">
        <v>4</v>
      </c>
      <c r="Q68" s="98">
        <f t="shared" si="13"/>
        <v>4</v>
      </c>
      <c r="R68" s="90">
        <f t="shared" si="14"/>
        <v>3.5</v>
      </c>
      <c r="S68" s="8"/>
      <c r="T68" s="8"/>
      <c r="V68" s="8">
        <v>4</v>
      </c>
      <c r="W68" s="8"/>
      <c r="X68" s="89">
        <f t="shared" si="15"/>
        <v>3.6</v>
      </c>
    </row>
    <row r="69" spans="1:24" x14ac:dyDescent="0.25">
      <c r="A69" s="220">
        <f t="shared" si="8"/>
        <v>68</v>
      </c>
      <c r="B69" s="8">
        <v>3</v>
      </c>
      <c r="D69" s="8">
        <v>3</v>
      </c>
      <c r="E69" s="8">
        <v>3</v>
      </c>
      <c r="F69" s="8"/>
      <c r="G69" s="8"/>
      <c r="H69" s="91">
        <f t="shared" si="9"/>
        <v>3</v>
      </c>
      <c r="I69" s="8">
        <v>4</v>
      </c>
      <c r="K69" s="98">
        <f t="shared" si="10"/>
        <v>4</v>
      </c>
      <c r="L69" s="90">
        <f t="shared" si="11"/>
        <v>3.5</v>
      </c>
      <c r="M69" s="8">
        <v>3</v>
      </c>
      <c r="N69" s="98">
        <f t="shared" si="12"/>
        <v>3</v>
      </c>
      <c r="O69" s="8">
        <v>6</v>
      </c>
      <c r="P69" s="8">
        <v>5</v>
      </c>
      <c r="Q69" s="98">
        <f t="shared" si="13"/>
        <v>5.5</v>
      </c>
      <c r="R69" s="90">
        <f t="shared" si="14"/>
        <v>4.875</v>
      </c>
      <c r="S69" s="8">
        <v>8</v>
      </c>
      <c r="T69" s="8"/>
      <c r="V69" s="8">
        <v>4</v>
      </c>
      <c r="W69" s="8"/>
      <c r="X69" s="89">
        <f t="shared" si="15"/>
        <v>5.09375</v>
      </c>
    </row>
    <row r="70" spans="1:24" x14ac:dyDescent="0.25">
      <c r="A70" s="210">
        <f t="shared" si="8"/>
        <v>69</v>
      </c>
      <c r="B70" s="8">
        <v>6</v>
      </c>
      <c r="C70">
        <v>6</v>
      </c>
      <c r="D70" s="8">
        <v>5</v>
      </c>
      <c r="E70" s="8">
        <v>6</v>
      </c>
      <c r="F70" s="8">
        <v>9</v>
      </c>
      <c r="G70" s="8"/>
      <c r="H70" s="91">
        <f t="shared" si="9"/>
        <v>6.4</v>
      </c>
      <c r="I70" s="8">
        <v>6</v>
      </c>
      <c r="J70">
        <v>7</v>
      </c>
      <c r="K70" s="98">
        <f t="shared" si="10"/>
        <v>6.5</v>
      </c>
      <c r="L70" s="90">
        <f t="shared" si="11"/>
        <v>6.45</v>
      </c>
      <c r="M70" s="8">
        <v>5</v>
      </c>
      <c r="N70" s="98">
        <f t="shared" si="12"/>
        <v>5</v>
      </c>
      <c r="O70" s="8">
        <v>7</v>
      </c>
      <c r="P70" s="8">
        <v>7</v>
      </c>
      <c r="Q70" s="98">
        <f t="shared" si="13"/>
        <v>7</v>
      </c>
      <c r="R70" s="90">
        <f t="shared" si="14"/>
        <v>6.5</v>
      </c>
      <c r="S70" s="8">
        <v>8</v>
      </c>
      <c r="T70" s="8"/>
      <c r="V70" s="8">
        <v>7</v>
      </c>
      <c r="W70" s="8"/>
      <c r="X70" s="89">
        <f t="shared" si="15"/>
        <v>6.9874999999999998</v>
      </c>
    </row>
    <row r="71" spans="1:24" x14ac:dyDescent="0.25">
      <c r="A71" s="220">
        <f t="shared" si="8"/>
        <v>70</v>
      </c>
      <c r="B71" s="8">
        <v>6</v>
      </c>
      <c r="D71" s="8">
        <v>6</v>
      </c>
      <c r="E71" s="8">
        <v>6</v>
      </c>
      <c r="F71" s="8"/>
      <c r="G71" s="8"/>
      <c r="H71" s="91">
        <f t="shared" si="9"/>
        <v>6</v>
      </c>
      <c r="I71" s="8">
        <v>7</v>
      </c>
      <c r="K71" s="98">
        <f t="shared" si="10"/>
        <v>7</v>
      </c>
      <c r="L71" s="90">
        <f t="shared" si="11"/>
        <v>6.5</v>
      </c>
      <c r="M71" s="8">
        <v>6</v>
      </c>
      <c r="N71" s="98">
        <f t="shared" si="12"/>
        <v>6</v>
      </c>
      <c r="O71" s="8">
        <v>7</v>
      </c>
      <c r="P71" s="8">
        <v>5</v>
      </c>
      <c r="Q71" s="98">
        <f t="shared" si="13"/>
        <v>6</v>
      </c>
      <c r="R71" s="90">
        <f t="shared" si="14"/>
        <v>6</v>
      </c>
      <c r="S71" s="8">
        <v>8</v>
      </c>
      <c r="T71" s="8"/>
      <c r="V71" s="8">
        <v>5</v>
      </c>
      <c r="W71" s="8"/>
      <c r="X71" s="89">
        <f t="shared" si="15"/>
        <v>6.375</v>
      </c>
    </row>
    <row r="72" spans="1:24" x14ac:dyDescent="0.25">
      <c r="A72" s="219">
        <f t="shared" si="8"/>
        <v>71</v>
      </c>
      <c r="B72" s="8">
        <v>6</v>
      </c>
      <c r="D72" s="8">
        <v>6</v>
      </c>
      <c r="E72" s="8">
        <v>7</v>
      </c>
      <c r="F72"/>
      <c r="G72">
        <v>7</v>
      </c>
      <c r="H72" s="91">
        <f t="shared" si="9"/>
        <v>6.5</v>
      </c>
      <c r="I72" s="8">
        <v>7</v>
      </c>
      <c r="K72" s="98">
        <f t="shared" si="10"/>
        <v>7</v>
      </c>
      <c r="L72" s="90">
        <f t="shared" si="11"/>
        <v>6.75</v>
      </c>
      <c r="M72" s="8">
        <v>6</v>
      </c>
      <c r="N72" s="98">
        <f t="shared" si="12"/>
        <v>6</v>
      </c>
      <c r="O72" s="8">
        <v>7</v>
      </c>
      <c r="P72" s="8">
        <v>8</v>
      </c>
      <c r="Q72" s="98">
        <f t="shared" si="13"/>
        <v>7.5</v>
      </c>
      <c r="R72" s="90">
        <f t="shared" si="14"/>
        <v>7.125</v>
      </c>
      <c r="S72" s="8">
        <v>8</v>
      </c>
      <c r="T72" s="8"/>
      <c r="V72" s="8">
        <v>6</v>
      </c>
      <c r="W72" s="8"/>
      <c r="X72" s="89">
        <f t="shared" si="15"/>
        <v>6.96875</v>
      </c>
    </row>
    <row r="73" spans="1:24" x14ac:dyDescent="0.25">
      <c r="A73" s="210">
        <f t="shared" si="8"/>
        <v>72</v>
      </c>
      <c r="B73" s="8">
        <v>6</v>
      </c>
      <c r="C73">
        <v>6</v>
      </c>
      <c r="D73" s="8">
        <v>6</v>
      </c>
      <c r="E73" s="8">
        <v>7</v>
      </c>
      <c r="F73" s="8">
        <v>9</v>
      </c>
      <c r="G73"/>
      <c r="H73" s="91">
        <f t="shared" si="9"/>
        <v>6.8</v>
      </c>
      <c r="I73" s="8">
        <v>8</v>
      </c>
      <c r="J73">
        <v>9</v>
      </c>
      <c r="K73" s="98">
        <f t="shared" si="10"/>
        <v>8.5</v>
      </c>
      <c r="L73" s="90">
        <f t="shared" si="11"/>
        <v>7.65</v>
      </c>
      <c r="M73" s="8">
        <v>7</v>
      </c>
      <c r="N73" s="98">
        <f t="shared" si="12"/>
        <v>7</v>
      </c>
      <c r="O73" s="8">
        <v>7</v>
      </c>
      <c r="P73" s="8">
        <v>7</v>
      </c>
      <c r="Q73" s="98">
        <f t="shared" si="13"/>
        <v>7</v>
      </c>
      <c r="R73" s="90">
        <f t="shared" si="14"/>
        <v>7</v>
      </c>
      <c r="S73" s="8">
        <v>8</v>
      </c>
      <c r="T73" s="8"/>
      <c r="V73" s="8">
        <v>7</v>
      </c>
      <c r="W73" s="8"/>
      <c r="X73" s="89">
        <f t="shared" si="15"/>
        <v>7.4124999999999996</v>
      </c>
    </row>
    <row r="74" spans="1:24" x14ac:dyDescent="0.25">
      <c r="A74" s="210">
        <f t="shared" si="8"/>
        <v>73</v>
      </c>
      <c r="B74" s="8">
        <v>6</v>
      </c>
      <c r="C74">
        <v>6</v>
      </c>
      <c r="D74" s="8">
        <v>5</v>
      </c>
      <c r="E74" s="8">
        <v>6</v>
      </c>
      <c r="F74" s="8">
        <v>9</v>
      </c>
      <c r="G74"/>
      <c r="H74" s="91">
        <f t="shared" si="9"/>
        <v>6.4</v>
      </c>
      <c r="I74" s="8">
        <v>7</v>
      </c>
      <c r="J74">
        <v>9</v>
      </c>
      <c r="K74" s="98">
        <f t="shared" si="10"/>
        <v>8</v>
      </c>
      <c r="L74" s="90">
        <f t="shared" si="11"/>
        <v>7.2</v>
      </c>
      <c r="M74" s="8">
        <v>6</v>
      </c>
      <c r="N74" s="98">
        <f t="shared" si="12"/>
        <v>6</v>
      </c>
      <c r="O74" s="8">
        <v>7</v>
      </c>
      <c r="P74" s="8">
        <v>7</v>
      </c>
      <c r="Q74" s="98">
        <f t="shared" si="13"/>
        <v>7</v>
      </c>
      <c r="R74" s="90">
        <f t="shared" si="14"/>
        <v>6.75</v>
      </c>
      <c r="S74" s="8">
        <v>9</v>
      </c>
      <c r="T74" s="8"/>
      <c r="V74" s="8">
        <v>7</v>
      </c>
      <c r="W74" s="8"/>
      <c r="X74" s="89">
        <f t="shared" si="15"/>
        <v>7.4874999999999998</v>
      </c>
    </row>
    <row r="75" spans="1:24" x14ac:dyDescent="0.25">
      <c r="A75" s="210">
        <f t="shared" si="8"/>
        <v>74</v>
      </c>
      <c r="B75" s="8">
        <v>5</v>
      </c>
      <c r="C75">
        <v>6</v>
      </c>
      <c r="D75" s="8">
        <v>5</v>
      </c>
      <c r="E75" s="8">
        <v>5</v>
      </c>
      <c r="F75"/>
      <c r="G75"/>
      <c r="H75" s="91">
        <f t="shared" si="9"/>
        <v>5.25</v>
      </c>
      <c r="I75" s="8">
        <v>5</v>
      </c>
      <c r="J75">
        <v>6</v>
      </c>
      <c r="K75" s="98">
        <f t="shared" si="10"/>
        <v>5.5</v>
      </c>
      <c r="L75" s="90">
        <f t="shared" si="11"/>
        <v>5.375</v>
      </c>
      <c r="M75" s="8">
        <v>4</v>
      </c>
      <c r="N75" s="98">
        <f t="shared" si="12"/>
        <v>4</v>
      </c>
      <c r="O75" s="8">
        <v>4</v>
      </c>
      <c r="P75" s="8">
        <v>4</v>
      </c>
      <c r="Q75" s="98">
        <f t="shared" si="13"/>
        <v>4</v>
      </c>
      <c r="R75" s="90">
        <f t="shared" si="14"/>
        <v>4</v>
      </c>
      <c r="S75" s="8">
        <v>8</v>
      </c>
      <c r="T75" s="8"/>
      <c r="V75" s="8">
        <v>4</v>
      </c>
      <c r="W75" s="8"/>
      <c r="X75" s="89">
        <f t="shared" si="15"/>
        <v>5.34375</v>
      </c>
    </row>
    <row r="76" spans="1:24" x14ac:dyDescent="0.25">
      <c r="A76" s="211">
        <f t="shared" si="8"/>
        <v>75</v>
      </c>
      <c r="B76" s="8">
        <v>7</v>
      </c>
      <c r="C76">
        <v>7</v>
      </c>
      <c r="D76" s="8">
        <v>7</v>
      </c>
      <c r="E76" s="8">
        <v>8</v>
      </c>
      <c r="F76"/>
      <c r="G76">
        <v>8</v>
      </c>
      <c r="H76" s="91">
        <f t="shared" si="9"/>
        <v>7.4</v>
      </c>
      <c r="I76" s="8">
        <v>8</v>
      </c>
      <c r="J76" s="8">
        <v>8</v>
      </c>
      <c r="K76" s="98">
        <f t="shared" si="10"/>
        <v>8</v>
      </c>
      <c r="L76" s="90">
        <f t="shared" si="11"/>
        <v>7.7</v>
      </c>
      <c r="M76" s="8">
        <v>6</v>
      </c>
      <c r="N76" s="98">
        <f t="shared" si="12"/>
        <v>6</v>
      </c>
      <c r="O76" s="8">
        <v>8</v>
      </c>
      <c r="P76" s="8">
        <v>8</v>
      </c>
      <c r="Q76" s="98">
        <f t="shared" si="13"/>
        <v>8</v>
      </c>
      <c r="R76" s="90">
        <f t="shared" si="14"/>
        <v>7.5</v>
      </c>
      <c r="S76" s="8">
        <v>7</v>
      </c>
      <c r="T76" s="8"/>
      <c r="V76" s="8">
        <v>8</v>
      </c>
      <c r="W76" s="8"/>
      <c r="X76" s="89">
        <f t="shared" si="15"/>
        <v>7.55</v>
      </c>
    </row>
    <row r="77" spans="1:24" x14ac:dyDescent="0.25">
      <c r="A77" s="210">
        <f t="shared" si="8"/>
        <v>76</v>
      </c>
      <c r="B77" s="8">
        <v>6</v>
      </c>
      <c r="C77">
        <v>7</v>
      </c>
      <c r="D77" s="8">
        <v>5</v>
      </c>
      <c r="E77" s="8">
        <v>7</v>
      </c>
      <c r="F77" s="7"/>
      <c r="G77" s="7"/>
      <c r="H77" s="91">
        <f t="shared" si="9"/>
        <v>6.25</v>
      </c>
      <c r="I77" s="8">
        <v>7</v>
      </c>
      <c r="J77" s="8">
        <v>9</v>
      </c>
      <c r="K77" s="98">
        <f t="shared" si="10"/>
        <v>8</v>
      </c>
      <c r="L77" s="90">
        <f t="shared" si="11"/>
        <v>7.125</v>
      </c>
      <c r="M77" s="8">
        <v>6</v>
      </c>
      <c r="N77" s="98">
        <f t="shared" si="12"/>
        <v>6</v>
      </c>
      <c r="O77" s="8">
        <v>6</v>
      </c>
      <c r="P77" s="8">
        <v>6</v>
      </c>
      <c r="Q77" s="98">
        <f t="shared" si="13"/>
        <v>6</v>
      </c>
      <c r="R77" s="90">
        <f t="shared" si="14"/>
        <v>6</v>
      </c>
      <c r="S77" s="8">
        <v>7</v>
      </c>
      <c r="T77" s="8"/>
      <c r="V77" s="8">
        <v>7</v>
      </c>
      <c r="W77" s="8"/>
      <c r="X77" s="89">
        <f t="shared" si="15"/>
        <v>6.78125</v>
      </c>
    </row>
    <row r="78" spans="1:24" x14ac:dyDescent="0.25">
      <c r="A78" s="219">
        <f t="shared" si="8"/>
        <v>77</v>
      </c>
      <c r="B78" s="8">
        <v>6</v>
      </c>
      <c r="D78" s="8">
        <v>6</v>
      </c>
      <c r="E78" s="8">
        <v>6</v>
      </c>
      <c r="F78" s="8">
        <v>9</v>
      </c>
      <c r="G78"/>
      <c r="H78" s="91">
        <f t="shared" si="9"/>
        <v>6.75</v>
      </c>
      <c r="I78" s="8">
        <v>7</v>
      </c>
      <c r="K78" s="98">
        <f t="shared" si="10"/>
        <v>7</v>
      </c>
      <c r="L78" s="90">
        <f t="shared" si="11"/>
        <v>6.875</v>
      </c>
      <c r="M78" s="8">
        <v>6</v>
      </c>
      <c r="N78" s="98">
        <f t="shared" si="12"/>
        <v>6</v>
      </c>
      <c r="O78" s="8">
        <v>7</v>
      </c>
      <c r="P78" s="8">
        <v>6</v>
      </c>
      <c r="Q78" s="98">
        <f t="shared" si="13"/>
        <v>6.5</v>
      </c>
      <c r="R78" s="90">
        <f t="shared" si="14"/>
        <v>6.375</v>
      </c>
      <c r="S78" s="8">
        <v>9</v>
      </c>
      <c r="T78" s="8"/>
      <c r="V78" s="8">
        <v>7</v>
      </c>
      <c r="W78" s="8"/>
      <c r="X78" s="89">
        <f t="shared" si="15"/>
        <v>7.3125</v>
      </c>
    </row>
    <row r="79" spans="1:24" x14ac:dyDescent="0.25">
      <c r="A79" s="210">
        <f t="shared" si="8"/>
        <v>78</v>
      </c>
      <c r="B79" s="8">
        <v>2</v>
      </c>
      <c r="C79">
        <v>2</v>
      </c>
      <c r="D79" s="8">
        <v>2</v>
      </c>
      <c r="E79" s="8">
        <v>1</v>
      </c>
      <c r="F79" s="8">
        <v>3</v>
      </c>
      <c r="G79"/>
      <c r="H79" s="91">
        <f t="shared" si="9"/>
        <v>2</v>
      </c>
      <c r="I79" s="8">
        <v>4</v>
      </c>
      <c r="J79">
        <v>3</v>
      </c>
      <c r="K79" s="98">
        <f t="shared" si="10"/>
        <v>3.5</v>
      </c>
      <c r="L79" s="90">
        <f t="shared" si="11"/>
        <v>2.75</v>
      </c>
      <c r="M79" s="8">
        <v>1</v>
      </c>
      <c r="N79" s="98">
        <f t="shared" si="12"/>
        <v>1</v>
      </c>
      <c r="O79" s="8">
        <v>4</v>
      </c>
      <c r="P79" s="8">
        <v>3</v>
      </c>
      <c r="Q79" s="98">
        <f t="shared" si="13"/>
        <v>3.5</v>
      </c>
      <c r="R79" s="90">
        <f t="shared" si="14"/>
        <v>2.875</v>
      </c>
      <c r="S79" s="8">
        <v>5</v>
      </c>
      <c r="T79" s="8"/>
      <c r="V79" s="8">
        <v>3</v>
      </c>
      <c r="W79" s="8"/>
      <c r="X79" s="89">
        <f t="shared" si="15"/>
        <v>3.40625</v>
      </c>
    </row>
    <row r="80" spans="1:24" x14ac:dyDescent="0.25">
      <c r="A80" s="219">
        <f t="shared" si="8"/>
        <v>79</v>
      </c>
      <c r="B80" s="8">
        <v>6</v>
      </c>
      <c r="D80" s="8">
        <v>7</v>
      </c>
      <c r="E80" s="8">
        <v>9</v>
      </c>
      <c r="F80" s="8">
        <v>9</v>
      </c>
      <c r="G80" s="8"/>
      <c r="H80" s="91">
        <f t="shared" si="9"/>
        <v>7.75</v>
      </c>
      <c r="I80" s="8">
        <v>8</v>
      </c>
      <c r="K80" s="98">
        <f t="shared" si="10"/>
        <v>8</v>
      </c>
      <c r="L80" s="90">
        <f t="shared" si="11"/>
        <v>7.875</v>
      </c>
      <c r="M80" s="8">
        <v>7</v>
      </c>
      <c r="N80" s="98">
        <f t="shared" si="12"/>
        <v>7</v>
      </c>
      <c r="O80" s="8">
        <v>8</v>
      </c>
      <c r="P80" s="8">
        <v>6</v>
      </c>
      <c r="Q80" s="98">
        <f t="shared" si="13"/>
        <v>7</v>
      </c>
      <c r="R80" s="90">
        <f t="shared" si="14"/>
        <v>7</v>
      </c>
      <c r="S80" s="8">
        <v>8</v>
      </c>
      <c r="T80" s="8"/>
      <c r="V80" s="8">
        <v>5</v>
      </c>
      <c r="W80" s="8"/>
      <c r="X80" s="89">
        <f t="shared" si="15"/>
        <v>6.96875</v>
      </c>
    </row>
    <row r="81" spans="1:32" x14ac:dyDescent="0.25">
      <c r="A81" s="220">
        <f t="shared" si="8"/>
        <v>80</v>
      </c>
      <c r="B81" s="8">
        <v>9</v>
      </c>
      <c r="D81" s="8">
        <v>10</v>
      </c>
      <c r="E81" s="8">
        <v>10</v>
      </c>
      <c r="F81"/>
      <c r="G81">
        <v>10</v>
      </c>
      <c r="H81" s="91">
        <f t="shared" si="9"/>
        <v>9.75</v>
      </c>
      <c r="I81" s="8">
        <v>9</v>
      </c>
      <c r="K81" s="98">
        <f t="shared" si="10"/>
        <v>9</v>
      </c>
      <c r="L81" s="90">
        <f t="shared" si="11"/>
        <v>9.375</v>
      </c>
      <c r="M81" s="8">
        <v>10</v>
      </c>
      <c r="N81" s="98">
        <f t="shared" si="12"/>
        <v>10</v>
      </c>
      <c r="O81" s="8">
        <v>9</v>
      </c>
      <c r="P81" s="8">
        <v>9</v>
      </c>
      <c r="Q81" s="98">
        <f t="shared" si="13"/>
        <v>9</v>
      </c>
      <c r="R81" s="90">
        <f t="shared" si="14"/>
        <v>9.25</v>
      </c>
      <c r="S81" s="8">
        <v>10</v>
      </c>
      <c r="T81" s="8"/>
      <c r="V81" s="8">
        <v>10</v>
      </c>
      <c r="W81" s="8"/>
      <c r="X81" s="89">
        <f t="shared" si="15"/>
        <v>9.65625</v>
      </c>
    </row>
    <row r="82" spans="1:32" x14ac:dyDescent="0.25">
      <c r="A82" s="210">
        <f t="shared" si="8"/>
        <v>81</v>
      </c>
      <c r="B82" s="8">
        <v>8</v>
      </c>
      <c r="C82">
        <v>8</v>
      </c>
      <c r="D82" s="8">
        <v>9</v>
      </c>
      <c r="E82" s="8">
        <v>9</v>
      </c>
      <c r="F82"/>
      <c r="G82">
        <v>8</v>
      </c>
      <c r="H82" s="91">
        <f t="shared" si="9"/>
        <v>8.4</v>
      </c>
      <c r="I82" s="8">
        <v>9</v>
      </c>
      <c r="J82" s="8">
        <v>10</v>
      </c>
      <c r="K82" s="98">
        <f t="shared" si="10"/>
        <v>9.5</v>
      </c>
      <c r="L82" s="90">
        <f t="shared" si="11"/>
        <v>8.9499999999999993</v>
      </c>
      <c r="M82" s="8">
        <v>8</v>
      </c>
      <c r="N82" s="98">
        <f t="shared" si="12"/>
        <v>8</v>
      </c>
      <c r="O82" s="8">
        <v>7</v>
      </c>
      <c r="P82" s="8">
        <v>7</v>
      </c>
      <c r="Q82" s="98">
        <f t="shared" si="13"/>
        <v>7</v>
      </c>
      <c r="R82" s="90">
        <f t="shared" si="14"/>
        <v>7.25</v>
      </c>
      <c r="S82" s="8">
        <v>9</v>
      </c>
      <c r="T82" s="8"/>
      <c r="V82" s="8">
        <v>8</v>
      </c>
      <c r="W82" s="8"/>
      <c r="X82" s="89">
        <f t="shared" si="15"/>
        <v>8.3000000000000007</v>
      </c>
    </row>
    <row r="83" spans="1:32" x14ac:dyDescent="0.25">
      <c r="A83" s="211">
        <f t="shared" si="8"/>
        <v>82</v>
      </c>
      <c r="B83" s="8">
        <v>4</v>
      </c>
      <c r="C83">
        <v>5</v>
      </c>
      <c r="D83" s="8">
        <v>4</v>
      </c>
      <c r="E83" s="8">
        <v>5</v>
      </c>
      <c r="F83"/>
      <c r="G83"/>
      <c r="H83" s="91">
        <f t="shared" si="9"/>
        <v>4.5</v>
      </c>
      <c r="I83" s="8">
        <v>5</v>
      </c>
      <c r="J83">
        <v>5</v>
      </c>
      <c r="K83" s="98">
        <f t="shared" si="10"/>
        <v>5</v>
      </c>
      <c r="L83" s="90">
        <f t="shared" si="11"/>
        <v>4.75</v>
      </c>
      <c r="M83" s="8">
        <v>3</v>
      </c>
      <c r="N83" s="98">
        <f t="shared" si="12"/>
        <v>3</v>
      </c>
      <c r="O83" s="8">
        <v>4</v>
      </c>
      <c r="P83" s="8">
        <v>4</v>
      </c>
      <c r="Q83" s="98">
        <f t="shared" si="13"/>
        <v>4</v>
      </c>
      <c r="R83" s="90">
        <f t="shared" si="14"/>
        <v>3.75</v>
      </c>
      <c r="S83" s="8">
        <v>7</v>
      </c>
      <c r="T83" s="8"/>
      <c r="V83" s="8">
        <v>4</v>
      </c>
      <c r="W83" s="8"/>
      <c r="X83" s="89">
        <f t="shared" si="15"/>
        <v>4.875</v>
      </c>
    </row>
    <row r="84" spans="1:32" x14ac:dyDescent="0.25">
      <c r="A84" s="219">
        <f t="shared" si="8"/>
        <v>83</v>
      </c>
      <c r="B84" s="8">
        <v>8</v>
      </c>
      <c r="D84" s="8">
        <v>8</v>
      </c>
      <c r="E84" s="8">
        <v>9</v>
      </c>
      <c r="F84"/>
      <c r="G84"/>
      <c r="H84" s="91">
        <f t="shared" si="9"/>
        <v>8.3333333333333339</v>
      </c>
      <c r="I84" s="8">
        <v>9</v>
      </c>
      <c r="K84" s="98">
        <f t="shared" si="10"/>
        <v>9</v>
      </c>
      <c r="L84" s="90">
        <f t="shared" si="11"/>
        <v>8.6666666666666679</v>
      </c>
      <c r="M84" s="8">
        <v>8</v>
      </c>
      <c r="N84" s="98">
        <f t="shared" si="12"/>
        <v>8</v>
      </c>
      <c r="O84" s="8">
        <v>8</v>
      </c>
      <c r="P84" s="8">
        <v>7</v>
      </c>
      <c r="Q84" s="98">
        <f t="shared" si="13"/>
        <v>7.5</v>
      </c>
      <c r="R84" s="90">
        <f t="shared" si="14"/>
        <v>7.625</v>
      </c>
      <c r="S84" s="8">
        <v>8</v>
      </c>
      <c r="T84" s="8"/>
      <c r="V84" s="8">
        <v>10</v>
      </c>
      <c r="W84" s="8"/>
      <c r="X84" s="89">
        <f t="shared" si="15"/>
        <v>8.5729166666666679</v>
      </c>
    </row>
    <row r="85" spans="1:32" x14ac:dyDescent="0.25">
      <c r="A85" s="211">
        <f t="shared" si="8"/>
        <v>84</v>
      </c>
      <c r="B85" s="8">
        <v>7</v>
      </c>
      <c r="C85">
        <v>7</v>
      </c>
      <c r="D85" s="8">
        <v>8</v>
      </c>
      <c r="E85" s="8">
        <v>8</v>
      </c>
      <c r="F85"/>
      <c r="G85">
        <v>9</v>
      </c>
      <c r="H85" s="91">
        <f t="shared" si="9"/>
        <v>7.8</v>
      </c>
      <c r="I85" s="8">
        <v>9</v>
      </c>
      <c r="J85" s="8">
        <v>10</v>
      </c>
      <c r="K85" s="98">
        <f t="shared" si="10"/>
        <v>9.5</v>
      </c>
      <c r="L85" s="90">
        <f t="shared" si="11"/>
        <v>8.65</v>
      </c>
      <c r="M85" s="8">
        <v>9</v>
      </c>
      <c r="N85" s="98">
        <f t="shared" si="12"/>
        <v>9</v>
      </c>
      <c r="O85" s="8">
        <v>9</v>
      </c>
      <c r="P85" s="8">
        <v>9</v>
      </c>
      <c r="Q85" s="98">
        <f t="shared" si="13"/>
        <v>9</v>
      </c>
      <c r="R85" s="90">
        <f t="shared" si="14"/>
        <v>9</v>
      </c>
      <c r="S85" s="8">
        <v>8</v>
      </c>
      <c r="T85" s="8"/>
      <c r="V85" s="8">
        <v>8</v>
      </c>
      <c r="W85" s="8"/>
      <c r="X85" s="89">
        <f t="shared" si="15"/>
        <v>8.4124999999999996</v>
      </c>
    </row>
    <row r="86" spans="1:32" x14ac:dyDescent="0.25">
      <c r="A86" s="210">
        <f t="shared" si="8"/>
        <v>85</v>
      </c>
      <c r="B86" s="8">
        <v>6</v>
      </c>
      <c r="C86">
        <v>7</v>
      </c>
      <c r="D86" s="8">
        <v>5</v>
      </c>
      <c r="E86" s="8">
        <v>5</v>
      </c>
      <c r="F86"/>
      <c r="G86">
        <v>7</v>
      </c>
      <c r="H86" s="91">
        <f t="shared" si="9"/>
        <v>6</v>
      </c>
      <c r="I86" s="8">
        <v>7</v>
      </c>
      <c r="J86" s="8">
        <v>8</v>
      </c>
      <c r="K86" s="98">
        <f t="shared" si="10"/>
        <v>7.5</v>
      </c>
      <c r="L86" s="90">
        <f t="shared" si="11"/>
        <v>6.75</v>
      </c>
      <c r="M86" s="8">
        <v>4</v>
      </c>
      <c r="N86" s="98">
        <f t="shared" si="12"/>
        <v>4</v>
      </c>
      <c r="O86" s="8">
        <v>5</v>
      </c>
      <c r="P86" s="8">
        <v>5</v>
      </c>
      <c r="Q86" s="98">
        <f t="shared" si="13"/>
        <v>5</v>
      </c>
      <c r="R86" s="90">
        <f t="shared" si="14"/>
        <v>4.75</v>
      </c>
      <c r="S86" s="8">
        <v>9</v>
      </c>
      <c r="T86" s="8"/>
      <c r="V86" s="8">
        <v>7</v>
      </c>
      <c r="W86" s="8"/>
      <c r="X86" s="89">
        <f t="shared" si="15"/>
        <v>6.875</v>
      </c>
    </row>
    <row r="87" spans="1:32" x14ac:dyDescent="0.25">
      <c r="A87" s="210">
        <f t="shared" si="8"/>
        <v>86</v>
      </c>
      <c r="B87" s="8">
        <v>6</v>
      </c>
      <c r="C87">
        <v>7</v>
      </c>
      <c r="D87" s="8">
        <v>6</v>
      </c>
      <c r="E87" s="8">
        <v>6</v>
      </c>
      <c r="F87"/>
      <c r="G87">
        <v>7</v>
      </c>
      <c r="H87" s="91">
        <f t="shared" si="9"/>
        <v>6.4</v>
      </c>
      <c r="I87" s="8">
        <v>7</v>
      </c>
      <c r="J87" s="8">
        <v>8</v>
      </c>
      <c r="K87" s="98">
        <f t="shared" si="10"/>
        <v>7.5</v>
      </c>
      <c r="L87" s="90">
        <f t="shared" si="11"/>
        <v>6.95</v>
      </c>
      <c r="M87" s="8">
        <v>7</v>
      </c>
      <c r="N87" s="98">
        <f t="shared" si="12"/>
        <v>7</v>
      </c>
      <c r="O87" s="8">
        <v>6</v>
      </c>
      <c r="P87" s="8">
        <v>7</v>
      </c>
      <c r="Q87" s="98">
        <f t="shared" si="13"/>
        <v>6.5</v>
      </c>
      <c r="R87" s="90">
        <f t="shared" si="14"/>
        <v>6.625</v>
      </c>
      <c r="S87" s="8">
        <v>8</v>
      </c>
      <c r="T87" s="8"/>
      <c r="V87" s="8">
        <v>8</v>
      </c>
      <c r="W87" s="8"/>
      <c r="X87" s="89">
        <f t="shared" si="15"/>
        <v>7.3937499999999998</v>
      </c>
    </row>
    <row r="88" spans="1:32" x14ac:dyDescent="0.25">
      <c r="A88" s="210">
        <f t="shared" si="8"/>
        <v>87</v>
      </c>
      <c r="B88" s="8">
        <v>8</v>
      </c>
      <c r="C88">
        <v>7</v>
      </c>
      <c r="D88" s="8">
        <v>8</v>
      </c>
      <c r="E88" s="8">
        <v>8</v>
      </c>
      <c r="F88"/>
      <c r="G88">
        <v>8</v>
      </c>
      <c r="H88" s="91">
        <f t="shared" si="9"/>
        <v>7.8</v>
      </c>
      <c r="I88" s="8">
        <v>8</v>
      </c>
      <c r="J88" s="8">
        <v>9</v>
      </c>
      <c r="K88" s="98">
        <f t="shared" si="10"/>
        <v>8.5</v>
      </c>
      <c r="L88" s="90">
        <f t="shared" si="11"/>
        <v>8.15</v>
      </c>
      <c r="M88" s="8">
        <v>6</v>
      </c>
      <c r="N88" s="98">
        <f t="shared" si="12"/>
        <v>6</v>
      </c>
      <c r="O88" s="8">
        <v>8</v>
      </c>
      <c r="P88" s="8">
        <v>8</v>
      </c>
      <c r="Q88" s="98">
        <f t="shared" si="13"/>
        <v>8</v>
      </c>
      <c r="R88" s="90">
        <f t="shared" si="14"/>
        <v>7.5</v>
      </c>
      <c r="S88" s="8">
        <v>8</v>
      </c>
      <c r="T88" s="8"/>
      <c r="V88" s="8">
        <v>7</v>
      </c>
      <c r="W88" s="8"/>
      <c r="X88" s="89">
        <f t="shared" si="15"/>
        <v>7.6624999999999996</v>
      </c>
    </row>
    <row r="89" spans="1:32" x14ac:dyDescent="0.25">
      <c r="A89" s="210">
        <f t="shared" si="8"/>
        <v>88</v>
      </c>
      <c r="B89" s="8">
        <v>7</v>
      </c>
      <c r="C89">
        <v>8</v>
      </c>
      <c r="D89" s="8">
        <v>6</v>
      </c>
      <c r="E89" s="8">
        <v>6</v>
      </c>
      <c r="F89"/>
      <c r="G89"/>
      <c r="H89" s="91">
        <f t="shared" si="9"/>
        <v>6.75</v>
      </c>
      <c r="I89" s="8">
        <v>8</v>
      </c>
      <c r="J89" s="8">
        <v>9</v>
      </c>
      <c r="K89" s="98">
        <f t="shared" si="10"/>
        <v>8.5</v>
      </c>
      <c r="L89" s="90">
        <f t="shared" si="11"/>
        <v>7.625</v>
      </c>
      <c r="M89" s="8">
        <v>6</v>
      </c>
      <c r="N89" s="98">
        <f t="shared" si="12"/>
        <v>6</v>
      </c>
      <c r="O89" s="8">
        <v>8</v>
      </c>
      <c r="P89" s="8">
        <v>7</v>
      </c>
      <c r="Q89" s="98">
        <f t="shared" si="13"/>
        <v>7.5</v>
      </c>
      <c r="R89" s="90">
        <f t="shared" si="14"/>
        <v>7.125</v>
      </c>
      <c r="S89" s="8">
        <v>7</v>
      </c>
      <c r="T89" s="8"/>
      <c r="V89" s="8">
        <v>9</v>
      </c>
      <c r="W89" s="8"/>
      <c r="X89" s="89">
        <f t="shared" si="15"/>
        <v>7.6875</v>
      </c>
    </row>
    <row r="90" spans="1:32" x14ac:dyDescent="0.25">
      <c r="A90" s="211">
        <f t="shared" si="8"/>
        <v>89</v>
      </c>
      <c r="B90" s="8">
        <v>3</v>
      </c>
      <c r="C90">
        <v>3</v>
      </c>
      <c r="D90" s="8">
        <v>2</v>
      </c>
      <c r="E90" s="8">
        <v>3</v>
      </c>
      <c r="F90" s="8">
        <v>5</v>
      </c>
      <c r="G90"/>
      <c r="H90" s="91">
        <f t="shared" si="9"/>
        <v>3.2</v>
      </c>
      <c r="I90" s="8">
        <v>5</v>
      </c>
      <c r="J90" s="8">
        <v>4</v>
      </c>
      <c r="K90" s="98">
        <f t="shared" si="10"/>
        <v>4.5</v>
      </c>
      <c r="L90" s="90">
        <f t="shared" si="11"/>
        <v>3.85</v>
      </c>
      <c r="M90" s="8">
        <v>2</v>
      </c>
      <c r="N90" s="98">
        <f t="shared" si="12"/>
        <v>2</v>
      </c>
      <c r="O90" s="8">
        <v>4</v>
      </c>
      <c r="P90" s="8">
        <v>3</v>
      </c>
      <c r="Q90" s="98">
        <f t="shared" si="13"/>
        <v>3.5</v>
      </c>
      <c r="R90" s="90">
        <f t="shared" si="14"/>
        <v>3.125</v>
      </c>
      <c r="S90" s="8"/>
      <c r="T90" s="8"/>
      <c r="V90" s="8">
        <v>4</v>
      </c>
      <c r="W90" s="8"/>
      <c r="X90" s="89">
        <f t="shared" si="15"/>
        <v>3.6583333333333332</v>
      </c>
    </row>
    <row r="91" spans="1:32" x14ac:dyDescent="0.25">
      <c r="A91" s="219">
        <f t="shared" si="8"/>
        <v>90</v>
      </c>
      <c r="B91" s="8">
        <v>9</v>
      </c>
      <c r="D91" s="8">
        <v>9</v>
      </c>
      <c r="E91" s="8">
        <v>10</v>
      </c>
      <c r="F91"/>
      <c r="G91">
        <v>10</v>
      </c>
      <c r="H91" s="91">
        <f t="shared" si="9"/>
        <v>9.5</v>
      </c>
      <c r="I91" s="8">
        <v>10</v>
      </c>
      <c r="K91" s="98">
        <f t="shared" si="10"/>
        <v>10</v>
      </c>
      <c r="L91" s="90">
        <f t="shared" si="11"/>
        <v>9.75</v>
      </c>
      <c r="M91" s="8">
        <v>9</v>
      </c>
      <c r="N91" s="98">
        <f t="shared" si="12"/>
        <v>9</v>
      </c>
      <c r="O91" s="8">
        <v>10</v>
      </c>
      <c r="P91" s="8">
        <v>9</v>
      </c>
      <c r="Q91" s="98">
        <f t="shared" si="13"/>
        <v>9.5</v>
      </c>
      <c r="R91" s="90">
        <f t="shared" si="14"/>
        <v>9.375</v>
      </c>
      <c r="S91" s="8">
        <v>8</v>
      </c>
      <c r="T91" s="8"/>
      <c r="V91" s="8">
        <v>8</v>
      </c>
      <c r="W91" s="8"/>
      <c r="X91" s="89">
        <f t="shared" si="15"/>
        <v>8.78125</v>
      </c>
    </row>
    <row r="92" spans="1:32" x14ac:dyDescent="0.25">
      <c r="A92" s="219">
        <f t="shared" si="8"/>
        <v>91</v>
      </c>
      <c r="B92" s="8">
        <v>5</v>
      </c>
      <c r="D92" s="8">
        <v>6</v>
      </c>
      <c r="E92" s="8">
        <v>6</v>
      </c>
      <c r="F92"/>
      <c r="G92">
        <v>8</v>
      </c>
      <c r="H92" s="91">
        <f t="shared" si="9"/>
        <v>6.25</v>
      </c>
      <c r="I92" s="8">
        <v>7</v>
      </c>
      <c r="K92" s="98">
        <f t="shared" si="10"/>
        <v>7</v>
      </c>
      <c r="L92" s="90">
        <f t="shared" si="11"/>
        <v>6.625</v>
      </c>
      <c r="M92" s="8">
        <v>6</v>
      </c>
      <c r="N92" s="98">
        <f t="shared" si="12"/>
        <v>6</v>
      </c>
      <c r="O92" s="8">
        <v>7</v>
      </c>
      <c r="P92" s="8">
        <v>7</v>
      </c>
      <c r="Q92" s="98">
        <f t="shared" si="13"/>
        <v>7</v>
      </c>
      <c r="R92" s="90">
        <f t="shared" si="14"/>
        <v>6.75</v>
      </c>
      <c r="S92" s="8">
        <v>8</v>
      </c>
      <c r="T92" s="8"/>
      <c r="V92" s="8">
        <v>7</v>
      </c>
      <c r="W92" s="8"/>
      <c r="X92" s="89">
        <f t="shared" si="15"/>
        <v>7.09375</v>
      </c>
    </row>
    <row r="93" spans="1:32" x14ac:dyDescent="0.25">
      <c r="A93" s="219">
        <f t="shared" si="8"/>
        <v>92</v>
      </c>
      <c r="B93" s="2">
        <v>5</v>
      </c>
      <c r="C93" s="5"/>
      <c r="D93" s="8">
        <v>5</v>
      </c>
      <c r="E93" s="8">
        <v>5</v>
      </c>
      <c r="F93" s="5"/>
      <c r="G93" s="8">
        <v>7</v>
      </c>
      <c r="H93" s="91">
        <f t="shared" si="9"/>
        <v>5.5</v>
      </c>
      <c r="I93" s="8">
        <v>7</v>
      </c>
      <c r="J93" s="5"/>
      <c r="K93" s="98">
        <f t="shared" si="10"/>
        <v>7</v>
      </c>
      <c r="L93" s="90">
        <f t="shared" si="11"/>
        <v>6.25</v>
      </c>
      <c r="M93" s="8">
        <v>5</v>
      </c>
      <c r="N93" s="98">
        <f t="shared" si="12"/>
        <v>5</v>
      </c>
      <c r="O93" s="8">
        <v>7</v>
      </c>
      <c r="P93" s="8">
        <v>6</v>
      </c>
      <c r="Q93" s="98">
        <f t="shared" si="13"/>
        <v>6.5</v>
      </c>
      <c r="R93" s="90">
        <f t="shared" si="14"/>
        <v>6.125</v>
      </c>
      <c r="S93" s="8">
        <v>9</v>
      </c>
      <c r="T93" s="5"/>
      <c r="U93" s="5"/>
      <c r="V93" s="8">
        <v>7</v>
      </c>
      <c r="W93" s="5"/>
      <c r="X93" s="89">
        <f t="shared" si="15"/>
        <v>7.09375</v>
      </c>
      <c r="AD93" s="5"/>
      <c r="AE93" s="5"/>
      <c r="AF93" s="5"/>
    </row>
    <row r="94" spans="1:32" x14ac:dyDescent="0.25">
      <c r="A94" s="210">
        <f t="shared" si="8"/>
        <v>93</v>
      </c>
      <c r="B94" s="198">
        <v>3</v>
      </c>
      <c r="C94">
        <v>5</v>
      </c>
      <c r="D94" s="8">
        <v>3</v>
      </c>
      <c r="E94" s="8">
        <v>3</v>
      </c>
      <c r="F94" s="8"/>
      <c r="G94" s="8"/>
      <c r="H94" s="91">
        <f t="shared" si="9"/>
        <v>3.5</v>
      </c>
      <c r="I94" s="8">
        <v>4</v>
      </c>
      <c r="J94">
        <v>5</v>
      </c>
      <c r="K94" s="98">
        <f t="shared" si="10"/>
        <v>4.5</v>
      </c>
      <c r="L94" s="90">
        <f t="shared" si="11"/>
        <v>4</v>
      </c>
      <c r="M94" s="8">
        <v>1</v>
      </c>
      <c r="N94" s="98">
        <f t="shared" si="12"/>
        <v>1</v>
      </c>
      <c r="O94" s="8">
        <v>4</v>
      </c>
      <c r="P94" s="8">
        <v>3</v>
      </c>
      <c r="Q94" s="98">
        <f t="shared" si="13"/>
        <v>3.5</v>
      </c>
      <c r="R94" s="90">
        <f t="shared" si="14"/>
        <v>2.875</v>
      </c>
      <c r="S94" s="8">
        <v>6</v>
      </c>
      <c r="T94" s="8"/>
      <c r="V94" s="8">
        <v>3</v>
      </c>
      <c r="W94" s="8"/>
      <c r="X94" s="89">
        <f t="shared" si="15"/>
        <v>3.96875</v>
      </c>
    </row>
    <row r="95" spans="1:32" x14ac:dyDescent="0.25">
      <c r="A95" s="210">
        <f t="shared" si="8"/>
        <v>94</v>
      </c>
      <c r="B95" s="198">
        <v>6</v>
      </c>
      <c r="C95">
        <v>7</v>
      </c>
      <c r="D95" s="8">
        <v>6</v>
      </c>
      <c r="E95" s="8">
        <v>5</v>
      </c>
      <c r="F95" s="8"/>
      <c r="G95" s="8">
        <v>7</v>
      </c>
      <c r="H95" s="91">
        <f t="shared" si="9"/>
        <v>6.2</v>
      </c>
      <c r="I95" s="8">
        <v>7</v>
      </c>
      <c r="J95" s="8">
        <v>9</v>
      </c>
      <c r="K95" s="98">
        <f t="shared" si="10"/>
        <v>8</v>
      </c>
      <c r="L95" s="90">
        <f t="shared" si="11"/>
        <v>7.1</v>
      </c>
      <c r="M95" s="8">
        <v>6</v>
      </c>
      <c r="N95" s="98">
        <f t="shared" si="12"/>
        <v>6</v>
      </c>
      <c r="O95" s="8">
        <v>6</v>
      </c>
      <c r="P95" s="8">
        <v>6</v>
      </c>
      <c r="Q95" s="98">
        <f t="shared" si="13"/>
        <v>6</v>
      </c>
      <c r="R95" s="90">
        <f t="shared" si="14"/>
        <v>6</v>
      </c>
      <c r="S95" s="8">
        <v>8</v>
      </c>
      <c r="T95" s="8"/>
      <c r="V95" s="8">
        <v>7</v>
      </c>
      <c r="W95" s="8"/>
      <c r="X95" s="89">
        <f t="shared" si="15"/>
        <v>7.0250000000000004</v>
      </c>
    </row>
    <row r="96" spans="1:32" x14ac:dyDescent="0.25">
      <c r="A96" s="221">
        <f t="shared" si="8"/>
        <v>95</v>
      </c>
      <c r="B96" s="222">
        <v>7</v>
      </c>
      <c r="C96" s="6"/>
      <c r="D96" s="222">
        <v>6</v>
      </c>
      <c r="E96" s="222">
        <v>7</v>
      </c>
      <c r="F96" s="222"/>
      <c r="G96" s="222"/>
      <c r="H96" s="91">
        <f t="shared" si="9"/>
        <v>6.666666666666667</v>
      </c>
      <c r="I96" s="222">
        <v>8</v>
      </c>
      <c r="J96" s="6"/>
      <c r="K96" s="98">
        <f t="shared" si="10"/>
        <v>8</v>
      </c>
      <c r="L96" s="90">
        <f t="shared" si="11"/>
        <v>7.3333333333333339</v>
      </c>
      <c r="M96" s="222">
        <v>6</v>
      </c>
      <c r="N96" s="98">
        <f t="shared" si="12"/>
        <v>6</v>
      </c>
      <c r="O96" s="222">
        <v>7</v>
      </c>
      <c r="P96" s="222">
        <v>7</v>
      </c>
      <c r="Q96" s="98">
        <f t="shared" si="13"/>
        <v>7</v>
      </c>
      <c r="R96" s="90">
        <f t="shared" si="14"/>
        <v>6.75</v>
      </c>
      <c r="S96" s="222">
        <v>8</v>
      </c>
      <c r="T96" s="222"/>
      <c r="U96" s="6"/>
      <c r="V96" s="222">
        <v>7</v>
      </c>
      <c r="W96" s="222"/>
      <c r="X96" s="89">
        <f t="shared" si="15"/>
        <v>7.2708333333333339</v>
      </c>
    </row>
    <row r="97" spans="1:32" x14ac:dyDescent="0.25">
      <c r="A97" s="26"/>
      <c r="B97" s="17" t="s">
        <v>0</v>
      </c>
      <c r="C97" s="12" t="s">
        <v>115</v>
      </c>
      <c r="D97" s="17" t="s">
        <v>1</v>
      </c>
      <c r="E97" s="17" t="s">
        <v>2</v>
      </c>
      <c r="F97" s="29" t="s">
        <v>135</v>
      </c>
      <c r="G97" s="29" t="s">
        <v>14</v>
      </c>
      <c r="H97" s="76" t="s">
        <v>100</v>
      </c>
      <c r="I97" s="17" t="s">
        <v>5</v>
      </c>
      <c r="J97" s="12" t="s">
        <v>113</v>
      </c>
      <c r="K97" s="248" t="s">
        <v>5</v>
      </c>
      <c r="L97" s="248" t="s">
        <v>99</v>
      </c>
      <c r="M97" s="17" t="s">
        <v>3</v>
      </c>
      <c r="N97" s="76" t="s">
        <v>102</v>
      </c>
      <c r="O97" s="17" t="s">
        <v>4</v>
      </c>
      <c r="P97" s="17" t="s">
        <v>10</v>
      </c>
      <c r="Q97" s="76" t="s">
        <v>104</v>
      </c>
      <c r="R97" s="76" t="s">
        <v>98</v>
      </c>
      <c r="S97" s="17" t="s">
        <v>116</v>
      </c>
      <c r="T97" s="17" t="s">
        <v>133</v>
      </c>
      <c r="U97" s="12" t="s">
        <v>107</v>
      </c>
      <c r="V97" s="17" t="s">
        <v>9</v>
      </c>
      <c r="W97" s="17" t="s">
        <v>8</v>
      </c>
      <c r="X97" s="76" t="s">
        <v>45</v>
      </c>
    </row>
    <row r="98" spans="1:32" x14ac:dyDescent="0.25">
      <c r="A98" s="19"/>
      <c r="B98" s="19"/>
      <c r="C98" s="19"/>
      <c r="D98" s="19"/>
      <c r="H98" s="55"/>
      <c r="I98" s="19"/>
      <c r="J98" s="19"/>
      <c r="K98" s="55"/>
      <c r="L98" s="55"/>
      <c r="M98" s="19"/>
      <c r="N98" s="55"/>
      <c r="O98" s="19"/>
      <c r="P98" s="19"/>
      <c r="Q98" s="55"/>
      <c r="R98" s="55"/>
      <c r="U98" s="19"/>
      <c r="V98" s="19"/>
      <c r="W98" s="19"/>
      <c r="X98" s="55"/>
    </row>
    <row r="99" spans="1:32" x14ac:dyDescent="0.25">
      <c r="A99" s="19"/>
      <c r="B99" s="19"/>
      <c r="C99" s="19"/>
      <c r="D99" s="19"/>
      <c r="H99" s="55"/>
      <c r="I99" s="19"/>
      <c r="J99" s="19"/>
      <c r="K99" s="55"/>
      <c r="L99" s="55"/>
      <c r="M99" s="19"/>
      <c r="N99" s="55"/>
      <c r="O99" s="19"/>
      <c r="P99" s="19"/>
      <c r="Q99" s="55"/>
      <c r="R99" s="55"/>
      <c r="U99" s="19"/>
      <c r="V99" s="19"/>
      <c r="W99" s="19"/>
      <c r="X99" s="55"/>
    </row>
    <row r="100" spans="1:32" x14ac:dyDescent="0.25">
      <c r="A100" s="19"/>
      <c r="B100" s="19"/>
      <c r="C100" s="19"/>
      <c r="D100" s="19"/>
      <c r="H100" s="55"/>
      <c r="I100" s="19"/>
      <c r="J100" s="19"/>
      <c r="K100" s="55"/>
      <c r="L100" s="55"/>
      <c r="M100" s="19"/>
      <c r="N100" s="55"/>
      <c r="O100" s="19"/>
      <c r="P100" s="19"/>
      <c r="Q100" s="55"/>
      <c r="R100" s="55"/>
      <c r="U100" s="19"/>
      <c r="V100" s="19"/>
      <c r="W100" s="19"/>
      <c r="X100" s="55"/>
    </row>
    <row r="101" spans="1:32" x14ac:dyDescent="0.25">
      <c r="A101" s="19"/>
      <c r="B101" s="19"/>
      <c r="C101" s="19"/>
      <c r="D101" s="19"/>
      <c r="H101" s="55"/>
      <c r="I101" s="19"/>
      <c r="J101" s="19"/>
      <c r="K101" s="55"/>
      <c r="L101" s="55"/>
      <c r="M101" s="19"/>
      <c r="N101" s="55"/>
      <c r="O101" s="19"/>
      <c r="P101" s="19"/>
      <c r="Q101" s="55"/>
      <c r="R101" s="55"/>
      <c r="U101" s="19"/>
      <c r="V101" s="19"/>
      <c r="W101" s="19"/>
      <c r="X101" s="55"/>
    </row>
    <row r="102" spans="1:32" x14ac:dyDescent="0.25">
      <c r="A102" s="19"/>
      <c r="B102" s="19"/>
      <c r="C102" s="19"/>
      <c r="D102" s="19"/>
      <c r="H102" s="55"/>
      <c r="I102" s="19"/>
      <c r="J102" s="19"/>
      <c r="K102" s="55"/>
      <c r="L102" s="55"/>
      <c r="M102" s="19"/>
      <c r="N102" s="55"/>
      <c r="O102" s="19"/>
      <c r="P102" s="19"/>
      <c r="Q102" s="55"/>
      <c r="R102" s="55"/>
      <c r="U102" s="19"/>
      <c r="V102" s="19"/>
      <c r="W102" s="19"/>
      <c r="X102" s="55"/>
    </row>
    <row r="103" spans="1:32" x14ac:dyDescent="0.25">
      <c r="A103" s="19"/>
      <c r="B103" s="19"/>
      <c r="C103" s="19"/>
      <c r="D103" s="19"/>
      <c r="H103" s="55"/>
      <c r="I103" s="19"/>
      <c r="J103" s="19"/>
      <c r="K103" s="55"/>
      <c r="L103" s="55"/>
      <c r="M103" s="19"/>
      <c r="N103" s="55"/>
      <c r="O103" s="19"/>
      <c r="P103" s="19"/>
      <c r="Q103" s="55"/>
      <c r="R103" s="55"/>
      <c r="U103" s="19"/>
      <c r="V103" s="19"/>
      <c r="W103" s="19"/>
      <c r="X103" s="55"/>
    </row>
    <row r="104" spans="1:32" x14ac:dyDescent="0.25">
      <c r="A104" s="19"/>
      <c r="B104" s="19"/>
      <c r="C104" s="19"/>
      <c r="D104" s="19"/>
      <c r="H104" s="55"/>
      <c r="I104" s="19"/>
      <c r="J104" s="19"/>
      <c r="K104" s="55"/>
      <c r="L104" s="55"/>
      <c r="M104" s="19"/>
      <c r="N104" s="55"/>
      <c r="O104" s="19"/>
      <c r="P104" s="19"/>
      <c r="Q104" s="55"/>
      <c r="R104" s="55"/>
      <c r="U104" s="19"/>
      <c r="V104" s="19"/>
      <c r="W104" s="19"/>
      <c r="X104" s="55"/>
    </row>
    <row r="105" spans="1:32" x14ac:dyDescent="0.25">
      <c r="A105" s="19"/>
      <c r="B105" s="19"/>
      <c r="C105" s="19"/>
      <c r="D105" s="19"/>
      <c r="H105" s="55"/>
      <c r="I105" s="19"/>
      <c r="J105" s="19"/>
      <c r="K105" s="55"/>
      <c r="L105" s="55"/>
      <c r="M105" s="19"/>
      <c r="N105" s="55"/>
      <c r="O105" s="19"/>
      <c r="P105" s="19"/>
      <c r="Q105" s="55"/>
      <c r="R105" s="55"/>
      <c r="U105" s="19"/>
      <c r="V105" s="19"/>
      <c r="W105" s="19"/>
      <c r="X105" s="55"/>
    </row>
    <row r="106" spans="1:32" x14ac:dyDescent="0.25">
      <c r="A106" s="19"/>
      <c r="B106" s="19"/>
      <c r="C106" s="19"/>
      <c r="D106" s="19"/>
      <c r="H106" s="55"/>
      <c r="I106" s="19"/>
      <c r="J106" s="19"/>
      <c r="K106" s="55"/>
      <c r="L106" s="55"/>
      <c r="M106" s="19"/>
      <c r="N106" s="55"/>
      <c r="O106" s="19"/>
      <c r="P106" s="19"/>
      <c r="Q106" s="55"/>
      <c r="R106" s="55"/>
      <c r="U106" s="19"/>
      <c r="V106" s="19"/>
      <c r="W106" s="19"/>
      <c r="X106" s="55"/>
    </row>
    <row r="107" spans="1:32" x14ac:dyDescent="0.25">
      <c r="A107" s="19"/>
      <c r="B107" s="19"/>
      <c r="C107" s="19"/>
      <c r="D107" s="19"/>
      <c r="H107" s="55"/>
      <c r="I107" s="19"/>
      <c r="J107" s="19"/>
      <c r="K107" s="55"/>
      <c r="L107" s="55"/>
      <c r="M107" s="19"/>
      <c r="N107" s="55"/>
      <c r="O107" s="19"/>
      <c r="P107" s="19"/>
      <c r="Q107" s="55"/>
      <c r="R107" s="55"/>
      <c r="U107" s="19"/>
      <c r="V107" s="19"/>
      <c r="W107" s="19"/>
      <c r="X107" s="55"/>
    </row>
    <row r="108" spans="1:32" x14ac:dyDescent="0.25">
      <c r="A108" s="19"/>
      <c r="B108" s="19"/>
      <c r="C108" s="19"/>
      <c r="D108" s="19"/>
      <c r="H108" s="55"/>
      <c r="I108" s="19"/>
      <c r="J108" s="19"/>
      <c r="K108" s="55"/>
      <c r="L108" s="55"/>
      <c r="M108" s="19"/>
      <c r="N108" s="55"/>
      <c r="O108" s="19"/>
      <c r="P108" s="19"/>
      <c r="Q108" s="55"/>
      <c r="R108" s="55"/>
      <c r="U108" s="19"/>
      <c r="V108" s="19"/>
      <c r="W108" s="19"/>
      <c r="X108" s="55"/>
    </row>
    <row r="109" spans="1:32" x14ac:dyDescent="0.25">
      <c r="A109" s="19"/>
      <c r="B109" s="19"/>
      <c r="C109" s="19"/>
      <c r="D109" s="19"/>
      <c r="H109" s="55"/>
      <c r="I109" s="19"/>
      <c r="J109" s="19"/>
      <c r="K109" s="55"/>
      <c r="L109" s="55"/>
      <c r="M109" s="19"/>
      <c r="N109" s="55"/>
      <c r="O109" s="19"/>
      <c r="P109" s="19"/>
      <c r="Q109" s="55"/>
      <c r="R109" s="55"/>
      <c r="U109" s="19"/>
      <c r="V109" s="19"/>
      <c r="W109" s="19"/>
      <c r="X109" s="55"/>
    </row>
    <row r="110" spans="1:32" x14ac:dyDescent="0.25">
      <c r="A110" s="19"/>
      <c r="B110" s="19"/>
      <c r="C110" s="19"/>
      <c r="D110" s="19"/>
      <c r="H110" s="55"/>
      <c r="I110" s="19"/>
      <c r="J110" s="19"/>
      <c r="K110" s="55"/>
      <c r="L110" s="55"/>
      <c r="M110" s="19"/>
      <c r="N110" s="55"/>
      <c r="O110" s="19"/>
      <c r="P110" s="19"/>
      <c r="Q110" s="55"/>
      <c r="R110" s="55"/>
      <c r="U110" s="19"/>
      <c r="V110" s="19"/>
      <c r="W110" s="19"/>
      <c r="X110" s="55"/>
    </row>
    <row r="111" spans="1:32" x14ac:dyDescent="0.25">
      <c r="A111" s="19"/>
      <c r="B111" s="19"/>
      <c r="C111" s="19"/>
      <c r="D111" s="19"/>
      <c r="H111" s="55"/>
      <c r="I111" s="19"/>
      <c r="J111" s="19"/>
      <c r="K111" s="55"/>
      <c r="L111" s="55"/>
      <c r="M111" s="19"/>
      <c r="N111" s="55"/>
      <c r="O111" s="19"/>
      <c r="P111" s="19"/>
      <c r="Q111" s="55"/>
      <c r="R111" s="55"/>
      <c r="U111" s="19"/>
      <c r="V111" s="19"/>
      <c r="W111" s="19"/>
      <c r="X111" s="55"/>
    </row>
    <row r="112" spans="1:32" x14ac:dyDescent="0.25">
      <c r="A112" s="19"/>
      <c r="B112" s="19"/>
      <c r="C112" s="19"/>
      <c r="D112" s="19"/>
      <c r="H112" s="55"/>
      <c r="I112" s="19"/>
      <c r="J112" s="19"/>
      <c r="K112" s="55"/>
      <c r="L112" s="55"/>
      <c r="M112" s="19"/>
      <c r="N112" s="55"/>
      <c r="O112" s="19"/>
      <c r="P112" s="19"/>
      <c r="Q112" s="55"/>
      <c r="R112" s="55"/>
      <c r="U112" s="19"/>
      <c r="V112" s="19"/>
      <c r="W112" s="19"/>
      <c r="X112" s="55"/>
      <c r="AD112" s="5"/>
      <c r="AE112" s="5"/>
      <c r="AF112" s="5"/>
    </row>
    <row r="113" spans="1:32" x14ac:dyDescent="0.25">
      <c r="AD113" s="5"/>
      <c r="AE113" s="5"/>
      <c r="AF113" s="5"/>
    </row>
    <row r="114" spans="1:32" x14ac:dyDescent="0.25">
      <c r="E114"/>
      <c r="F114"/>
      <c r="G114"/>
      <c r="S114"/>
      <c r="T114"/>
    </row>
    <row r="115" spans="1:32" x14ac:dyDescent="0.25">
      <c r="E115"/>
      <c r="F115"/>
      <c r="G115"/>
      <c r="S115"/>
      <c r="T115"/>
    </row>
    <row r="116" spans="1:32" x14ac:dyDescent="0.25">
      <c r="A116" s="19"/>
      <c r="B116" s="19"/>
      <c r="C116" s="19"/>
      <c r="D116" s="19"/>
      <c r="H116" s="55"/>
      <c r="I116" s="19"/>
      <c r="J116" s="19"/>
      <c r="K116" s="55"/>
      <c r="L116" s="55"/>
      <c r="M116" s="19"/>
      <c r="N116" s="55"/>
      <c r="O116" s="19"/>
      <c r="P116" s="19"/>
      <c r="Q116" s="55"/>
      <c r="R116" s="55"/>
      <c r="U116" s="19"/>
      <c r="V116" s="19"/>
      <c r="W116" s="19"/>
      <c r="X116" s="55"/>
    </row>
    <row r="122" spans="1:32" x14ac:dyDescent="0.25">
      <c r="N122" s="249"/>
    </row>
  </sheetData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8"/>
  <sheetViews>
    <sheetView workbookViewId="0"/>
  </sheetViews>
  <sheetFormatPr baseColWidth="10" defaultRowHeight="15" x14ac:dyDescent="0.25"/>
  <cols>
    <col min="1" max="7" width="5.7109375" customWidth="1"/>
    <col min="8" max="8" width="5.7109375" style="55" customWidth="1"/>
    <col min="9" max="10" width="5.7109375" customWidth="1"/>
    <col min="11" max="12" width="5.7109375" style="247" customWidth="1"/>
    <col min="13" max="14" width="5.7109375" customWidth="1"/>
    <col min="15" max="15" width="5.7109375" style="247" customWidth="1"/>
    <col min="16" max="19" width="5.7109375" customWidth="1"/>
    <col min="20" max="21" width="5.7109375" style="247" customWidth="1"/>
    <col min="22" max="26" width="5.7109375" customWidth="1"/>
    <col min="27" max="27" width="5.7109375" style="55" customWidth="1"/>
    <col min="28" max="32" width="5.7109375" customWidth="1"/>
    <col min="33" max="33" width="8" customWidth="1"/>
    <col min="34" max="36" width="5.7109375" customWidth="1"/>
    <col min="37" max="37" width="5.7109375" style="19" customWidth="1"/>
    <col min="38" max="42" width="5.7109375" customWidth="1"/>
    <col min="43" max="43" width="7.5703125" customWidth="1"/>
  </cols>
  <sheetData>
    <row r="1" spans="1:37" x14ac:dyDescent="0.25">
      <c r="A1" s="9"/>
      <c r="B1" s="14" t="s">
        <v>0</v>
      </c>
      <c r="C1" s="14" t="s">
        <v>1</v>
      </c>
      <c r="D1" s="14" t="s">
        <v>2</v>
      </c>
      <c r="E1" s="14" t="s">
        <v>137</v>
      </c>
      <c r="F1" s="14" t="s">
        <v>14</v>
      </c>
      <c r="G1" s="14" t="s">
        <v>140</v>
      </c>
      <c r="H1" s="71" t="s">
        <v>100</v>
      </c>
      <c r="I1" s="14" t="s">
        <v>5</v>
      </c>
      <c r="J1" s="14" t="s">
        <v>11</v>
      </c>
      <c r="K1" s="71" t="s">
        <v>5</v>
      </c>
      <c r="L1" s="71" t="s">
        <v>99</v>
      </c>
      <c r="M1" s="14" t="s">
        <v>3</v>
      </c>
      <c r="N1" s="14" t="s">
        <v>144</v>
      </c>
      <c r="O1" s="251" t="s">
        <v>102</v>
      </c>
      <c r="P1" s="14" t="s">
        <v>4</v>
      </c>
      <c r="Q1" s="14" t="s">
        <v>142</v>
      </c>
      <c r="R1" s="14" t="s">
        <v>10</v>
      </c>
      <c r="S1" s="14" t="s">
        <v>146</v>
      </c>
      <c r="T1" s="251" t="s">
        <v>104</v>
      </c>
      <c r="U1" s="71" t="s">
        <v>98</v>
      </c>
      <c r="V1" s="14" t="s">
        <v>116</v>
      </c>
      <c r="W1" s="14" t="s">
        <v>7</v>
      </c>
      <c r="X1" s="14" t="s">
        <v>107</v>
      </c>
      <c r="Y1" s="14" t="s">
        <v>9</v>
      </c>
      <c r="Z1" s="29" t="s">
        <v>8</v>
      </c>
      <c r="AA1" s="252" t="s">
        <v>45</v>
      </c>
      <c r="AK1"/>
    </row>
    <row r="2" spans="1:37" x14ac:dyDescent="0.25">
      <c r="A2" s="223">
        <v>1</v>
      </c>
      <c r="B2" s="8">
        <v>8</v>
      </c>
      <c r="C2" s="5">
        <v>7</v>
      </c>
      <c r="D2" s="5">
        <v>6</v>
      </c>
      <c r="E2" s="5"/>
      <c r="F2" s="8">
        <v>6</v>
      </c>
      <c r="G2" s="5"/>
      <c r="H2" s="91">
        <f>AVERAGE(B2:G2)</f>
        <v>6.75</v>
      </c>
      <c r="I2" s="5">
        <v>9</v>
      </c>
      <c r="J2" s="5">
        <v>9</v>
      </c>
      <c r="K2" s="98">
        <f>AVERAGE(I2:J2)</f>
        <v>9</v>
      </c>
      <c r="L2" s="90">
        <f>AVERAGE(H2,K2)</f>
        <v>7.875</v>
      </c>
      <c r="M2" s="5">
        <v>7</v>
      </c>
      <c r="N2" s="8">
        <v>7</v>
      </c>
      <c r="O2" s="98">
        <f>AVERAGE(M2:N2)</f>
        <v>7</v>
      </c>
      <c r="P2" s="5">
        <v>8</v>
      </c>
      <c r="Q2" s="5"/>
      <c r="R2" s="8">
        <v>9</v>
      </c>
      <c r="S2" s="5"/>
      <c r="T2" s="98">
        <f>AVERAGE(P2:S2)</f>
        <v>8.5</v>
      </c>
      <c r="U2" s="90">
        <f>AVERAGE(O2,T2)</f>
        <v>7.75</v>
      </c>
      <c r="V2" s="5">
        <v>8</v>
      </c>
      <c r="W2" s="5">
        <v>10</v>
      </c>
      <c r="X2" s="5">
        <v>6</v>
      </c>
      <c r="Y2" s="5">
        <v>6</v>
      </c>
      <c r="Z2" s="8"/>
      <c r="AA2" s="89">
        <f>AVERAGE(L2,U2,V2:Z2)</f>
        <v>7.604166666666667</v>
      </c>
      <c r="AC2" s="21" t="s">
        <v>55</v>
      </c>
      <c r="AD2" s="4"/>
      <c r="AE2" s="4"/>
      <c r="AF2" s="4"/>
      <c r="AG2" s="1"/>
      <c r="AK2"/>
    </row>
    <row r="3" spans="1:37" x14ac:dyDescent="0.25">
      <c r="A3" s="211">
        <f>A2+1</f>
        <v>2</v>
      </c>
      <c r="B3" s="7">
        <v>5</v>
      </c>
      <c r="C3">
        <v>3</v>
      </c>
      <c r="D3">
        <v>4</v>
      </c>
      <c r="F3">
        <v>7</v>
      </c>
      <c r="H3" s="91">
        <f t="shared" ref="H3:H66" si="0">AVERAGE(B3:G3)</f>
        <v>4.75</v>
      </c>
      <c r="I3">
        <v>4</v>
      </c>
      <c r="J3">
        <v>5</v>
      </c>
      <c r="K3" s="98">
        <f t="shared" ref="K3:K66" si="1">AVERAGE(I3:J3)</f>
        <v>4.5</v>
      </c>
      <c r="L3" s="90">
        <f t="shared" ref="L3:L66" si="2">AVERAGE(H3,K3)</f>
        <v>4.625</v>
      </c>
      <c r="M3">
        <v>2</v>
      </c>
      <c r="N3">
        <v>5</v>
      </c>
      <c r="O3" s="98">
        <f t="shared" ref="O3:O66" si="3">AVERAGE(M3:N3)</f>
        <v>3.5</v>
      </c>
      <c r="P3">
        <v>4</v>
      </c>
      <c r="R3" s="5">
        <v>4</v>
      </c>
      <c r="T3" s="98">
        <f t="shared" ref="T3:T66" si="4">AVERAGE(P3:S3)</f>
        <v>4</v>
      </c>
      <c r="U3" s="90">
        <f t="shared" ref="U3:U66" si="5">AVERAGE(O3,T3)</f>
        <v>3.75</v>
      </c>
      <c r="V3">
        <v>5</v>
      </c>
      <c r="W3">
        <v>4</v>
      </c>
      <c r="Y3">
        <v>3</v>
      </c>
      <c r="Z3" s="5"/>
      <c r="AA3" s="89">
        <f t="shared" ref="AA3:AA66" si="6">AVERAGE(L3,U3,V3:Z3)</f>
        <v>4.0750000000000002</v>
      </c>
      <c r="AC3" s="2"/>
      <c r="AD3" s="5"/>
      <c r="AE3" s="5"/>
      <c r="AF3" s="5"/>
      <c r="AG3" s="3"/>
      <c r="AK3"/>
    </row>
    <row r="4" spans="1:37" x14ac:dyDescent="0.25">
      <c r="A4" s="210">
        <f t="shared" ref="A4:A67" si="7">A3+1</f>
        <v>3</v>
      </c>
      <c r="B4" s="7">
        <v>5</v>
      </c>
      <c r="C4">
        <v>6</v>
      </c>
      <c r="D4">
        <v>6</v>
      </c>
      <c r="F4">
        <v>8</v>
      </c>
      <c r="H4" s="91">
        <f t="shared" si="0"/>
        <v>6.25</v>
      </c>
      <c r="I4">
        <v>7</v>
      </c>
      <c r="J4">
        <v>9</v>
      </c>
      <c r="K4" s="98">
        <f t="shared" si="1"/>
        <v>8</v>
      </c>
      <c r="L4" s="90">
        <f t="shared" si="2"/>
        <v>7.125</v>
      </c>
      <c r="M4">
        <v>4</v>
      </c>
      <c r="N4">
        <v>6</v>
      </c>
      <c r="O4" s="98">
        <f t="shared" si="3"/>
        <v>5</v>
      </c>
      <c r="P4">
        <v>6</v>
      </c>
      <c r="R4" s="5">
        <v>7</v>
      </c>
      <c r="T4" s="98">
        <f t="shared" si="4"/>
        <v>6.5</v>
      </c>
      <c r="U4" s="90">
        <f t="shared" si="5"/>
        <v>5.75</v>
      </c>
      <c r="V4">
        <v>8</v>
      </c>
      <c r="W4">
        <v>9</v>
      </c>
      <c r="Y4">
        <v>6</v>
      </c>
      <c r="Z4" s="5"/>
      <c r="AA4" s="89">
        <f t="shared" si="6"/>
        <v>7.1749999999999998</v>
      </c>
      <c r="AC4" s="22"/>
      <c r="AD4" s="5" t="s">
        <v>41</v>
      </c>
      <c r="AE4" s="5"/>
      <c r="AF4" s="5"/>
      <c r="AG4" s="3">
        <v>7</v>
      </c>
      <c r="AK4"/>
    </row>
    <row r="5" spans="1:37" x14ac:dyDescent="0.25">
      <c r="A5" s="210">
        <f t="shared" si="7"/>
        <v>4</v>
      </c>
      <c r="B5" s="7">
        <v>5</v>
      </c>
      <c r="C5">
        <v>6</v>
      </c>
      <c r="D5">
        <v>5</v>
      </c>
      <c r="F5">
        <v>8</v>
      </c>
      <c r="H5" s="91">
        <f t="shared" si="0"/>
        <v>6</v>
      </c>
      <c r="I5">
        <v>6</v>
      </c>
      <c r="J5">
        <v>9</v>
      </c>
      <c r="K5" s="98">
        <f t="shared" si="1"/>
        <v>7.5</v>
      </c>
      <c r="L5" s="90">
        <f t="shared" si="2"/>
        <v>6.75</v>
      </c>
      <c r="M5">
        <v>6</v>
      </c>
      <c r="N5">
        <v>6</v>
      </c>
      <c r="O5" s="98">
        <f t="shared" si="3"/>
        <v>6</v>
      </c>
      <c r="P5">
        <v>6</v>
      </c>
      <c r="R5" s="8">
        <v>8</v>
      </c>
      <c r="T5" s="98">
        <f t="shared" si="4"/>
        <v>7</v>
      </c>
      <c r="U5" s="90">
        <f t="shared" si="5"/>
        <v>6.5</v>
      </c>
      <c r="V5">
        <v>9</v>
      </c>
      <c r="W5">
        <v>9</v>
      </c>
      <c r="Y5">
        <v>7</v>
      </c>
      <c r="Z5" s="8"/>
      <c r="AA5" s="89">
        <f t="shared" si="6"/>
        <v>7.65</v>
      </c>
      <c r="AC5" s="23"/>
      <c r="AD5" s="5" t="s">
        <v>38</v>
      </c>
      <c r="AE5" s="5"/>
      <c r="AF5" s="5"/>
      <c r="AG5" s="3">
        <v>4</v>
      </c>
      <c r="AK5"/>
    </row>
    <row r="6" spans="1:37" x14ac:dyDescent="0.25">
      <c r="A6" s="210">
        <f t="shared" si="7"/>
        <v>5</v>
      </c>
      <c r="B6" s="7">
        <v>7</v>
      </c>
      <c r="C6">
        <v>7</v>
      </c>
      <c r="D6">
        <v>7</v>
      </c>
      <c r="E6">
        <v>9</v>
      </c>
      <c r="H6" s="91">
        <f t="shared" si="0"/>
        <v>7.5</v>
      </c>
      <c r="I6">
        <v>7</v>
      </c>
      <c r="J6">
        <v>9</v>
      </c>
      <c r="K6" s="98">
        <f t="shared" si="1"/>
        <v>8</v>
      </c>
      <c r="L6" s="90">
        <f t="shared" si="2"/>
        <v>7.75</v>
      </c>
      <c r="M6">
        <v>6</v>
      </c>
      <c r="N6">
        <v>6</v>
      </c>
      <c r="O6" s="98">
        <f t="shared" si="3"/>
        <v>6</v>
      </c>
      <c r="P6">
        <v>8</v>
      </c>
      <c r="R6" s="8">
        <v>9</v>
      </c>
      <c r="T6" s="98">
        <f t="shared" si="4"/>
        <v>8.5</v>
      </c>
      <c r="U6" s="90">
        <f t="shared" si="5"/>
        <v>7.25</v>
      </c>
      <c r="V6">
        <v>8</v>
      </c>
      <c r="W6">
        <v>8</v>
      </c>
      <c r="X6">
        <v>6</v>
      </c>
      <c r="Y6">
        <v>5</v>
      </c>
      <c r="Z6" s="8"/>
      <c r="AA6" s="89">
        <f t="shared" si="6"/>
        <v>7</v>
      </c>
      <c r="AC6" s="24"/>
      <c r="AD6" s="5" t="s">
        <v>39</v>
      </c>
      <c r="AE6" s="5"/>
      <c r="AF6" s="5"/>
      <c r="AG6" s="3">
        <v>52</v>
      </c>
      <c r="AK6"/>
    </row>
    <row r="7" spans="1:37" x14ac:dyDescent="0.25">
      <c r="A7" s="211">
        <f t="shared" si="7"/>
        <v>6</v>
      </c>
      <c r="B7" s="7">
        <v>8</v>
      </c>
      <c r="C7">
        <v>9</v>
      </c>
      <c r="D7">
        <v>6</v>
      </c>
      <c r="F7">
        <v>8</v>
      </c>
      <c r="H7" s="91">
        <f t="shared" si="0"/>
        <v>7.75</v>
      </c>
      <c r="I7">
        <v>9</v>
      </c>
      <c r="J7">
        <v>9</v>
      </c>
      <c r="K7" s="98">
        <f t="shared" si="1"/>
        <v>9</v>
      </c>
      <c r="L7" s="90">
        <f t="shared" si="2"/>
        <v>8.375</v>
      </c>
      <c r="M7">
        <v>6</v>
      </c>
      <c r="N7">
        <v>6</v>
      </c>
      <c r="O7" s="98">
        <f t="shared" si="3"/>
        <v>6</v>
      </c>
      <c r="P7">
        <v>8</v>
      </c>
      <c r="R7" s="8">
        <v>9</v>
      </c>
      <c r="T7" s="98">
        <f t="shared" si="4"/>
        <v>8.5</v>
      </c>
      <c r="U7" s="90">
        <f t="shared" si="5"/>
        <v>7.25</v>
      </c>
      <c r="V7">
        <v>8</v>
      </c>
      <c r="W7">
        <v>8</v>
      </c>
      <c r="X7">
        <v>6</v>
      </c>
      <c r="Y7">
        <v>6</v>
      </c>
      <c r="Z7" s="8"/>
      <c r="AA7" s="89">
        <f t="shared" si="6"/>
        <v>7.270833333333333</v>
      </c>
      <c r="AC7" s="25"/>
      <c r="AD7" s="5" t="s">
        <v>40</v>
      </c>
      <c r="AE7" s="5"/>
      <c r="AF7" s="5"/>
      <c r="AG7" s="3">
        <v>43</v>
      </c>
      <c r="AK7"/>
    </row>
    <row r="8" spans="1:37" x14ac:dyDescent="0.25">
      <c r="A8" s="210">
        <f t="shared" si="7"/>
        <v>7</v>
      </c>
      <c r="B8" s="7">
        <v>4</v>
      </c>
      <c r="C8">
        <v>4</v>
      </c>
      <c r="D8">
        <v>4</v>
      </c>
      <c r="H8" s="91">
        <f t="shared" si="0"/>
        <v>4</v>
      </c>
      <c r="I8">
        <v>3</v>
      </c>
      <c r="J8">
        <v>7</v>
      </c>
      <c r="K8" s="98">
        <f t="shared" si="1"/>
        <v>5</v>
      </c>
      <c r="L8" s="90">
        <f t="shared" si="2"/>
        <v>4.5</v>
      </c>
      <c r="M8">
        <v>5</v>
      </c>
      <c r="N8">
        <v>5</v>
      </c>
      <c r="O8" s="98">
        <f t="shared" si="3"/>
        <v>5</v>
      </c>
      <c r="P8">
        <v>4</v>
      </c>
      <c r="R8" s="8">
        <v>4</v>
      </c>
      <c r="S8">
        <v>4</v>
      </c>
      <c r="T8" s="98">
        <f t="shared" si="4"/>
        <v>4</v>
      </c>
      <c r="U8" s="90">
        <f t="shared" si="5"/>
        <v>4.5</v>
      </c>
      <c r="V8">
        <v>6</v>
      </c>
      <c r="W8">
        <v>8</v>
      </c>
      <c r="Y8">
        <v>2</v>
      </c>
      <c r="Z8" s="8"/>
      <c r="AA8" s="89">
        <f t="shared" si="6"/>
        <v>5</v>
      </c>
      <c r="AC8" s="2"/>
      <c r="AD8" s="5"/>
      <c r="AE8" s="5"/>
      <c r="AF8" s="5"/>
      <c r="AG8" s="31">
        <f>SUM(AG4:AG7)</f>
        <v>106</v>
      </c>
      <c r="AK8"/>
    </row>
    <row r="9" spans="1:37" x14ac:dyDescent="0.25">
      <c r="A9" s="211">
        <f t="shared" si="7"/>
        <v>8</v>
      </c>
      <c r="B9" s="7">
        <v>3</v>
      </c>
      <c r="C9">
        <v>3</v>
      </c>
      <c r="D9">
        <v>5</v>
      </c>
      <c r="H9" s="91">
        <f t="shared" si="0"/>
        <v>3.6666666666666665</v>
      </c>
      <c r="I9">
        <v>3</v>
      </c>
      <c r="J9">
        <v>7</v>
      </c>
      <c r="K9" s="98">
        <f t="shared" si="1"/>
        <v>5</v>
      </c>
      <c r="L9" s="90">
        <f t="shared" si="2"/>
        <v>4.333333333333333</v>
      </c>
      <c r="M9">
        <v>5</v>
      </c>
      <c r="N9">
        <v>5</v>
      </c>
      <c r="O9" s="98">
        <f t="shared" si="3"/>
        <v>5</v>
      </c>
      <c r="P9">
        <v>4</v>
      </c>
      <c r="R9" s="8">
        <v>7</v>
      </c>
      <c r="S9">
        <v>7</v>
      </c>
      <c r="T9" s="98">
        <f t="shared" si="4"/>
        <v>6</v>
      </c>
      <c r="U9" s="90">
        <f t="shared" si="5"/>
        <v>5.5</v>
      </c>
      <c r="V9">
        <v>8</v>
      </c>
      <c r="W9">
        <v>6</v>
      </c>
      <c r="X9">
        <v>8</v>
      </c>
      <c r="Y9">
        <v>4</v>
      </c>
      <c r="Z9" s="8"/>
      <c r="AA9" s="89">
        <f t="shared" si="6"/>
        <v>5.9722222222222214</v>
      </c>
      <c r="AC9" s="2"/>
      <c r="AD9" s="5"/>
      <c r="AE9" s="5"/>
      <c r="AF9" s="5"/>
      <c r="AG9" s="3"/>
      <c r="AK9"/>
    </row>
    <row r="10" spans="1:37" x14ac:dyDescent="0.25">
      <c r="A10" s="210">
        <f t="shared" si="7"/>
        <v>9</v>
      </c>
      <c r="B10" s="7">
        <v>4</v>
      </c>
      <c r="C10">
        <v>3</v>
      </c>
      <c r="D10">
        <v>4</v>
      </c>
      <c r="H10" s="91">
        <f t="shared" si="0"/>
        <v>3.6666666666666665</v>
      </c>
      <c r="I10">
        <v>2</v>
      </c>
      <c r="J10">
        <v>7</v>
      </c>
      <c r="K10" s="98">
        <f t="shared" si="1"/>
        <v>4.5</v>
      </c>
      <c r="L10" s="90">
        <f t="shared" si="2"/>
        <v>4.083333333333333</v>
      </c>
      <c r="M10">
        <v>2</v>
      </c>
      <c r="N10">
        <v>5</v>
      </c>
      <c r="O10" s="98">
        <f t="shared" si="3"/>
        <v>3.5</v>
      </c>
      <c r="P10">
        <v>3</v>
      </c>
      <c r="R10" s="8">
        <v>4</v>
      </c>
      <c r="S10">
        <v>3</v>
      </c>
      <c r="T10" s="98">
        <f t="shared" si="4"/>
        <v>3.3333333333333335</v>
      </c>
      <c r="U10" s="90">
        <f t="shared" si="5"/>
        <v>3.416666666666667</v>
      </c>
      <c r="V10">
        <v>6</v>
      </c>
      <c r="W10">
        <v>6</v>
      </c>
      <c r="Y10">
        <v>2</v>
      </c>
      <c r="Z10" s="8"/>
      <c r="AA10" s="89">
        <f t="shared" si="6"/>
        <v>4.3</v>
      </c>
      <c r="AC10" s="58"/>
      <c r="AD10" s="5" t="s">
        <v>42</v>
      </c>
      <c r="AE10" s="5"/>
      <c r="AF10" s="5"/>
      <c r="AG10" s="3"/>
      <c r="AK10"/>
    </row>
    <row r="11" spans="1:37" x14ac:dyDescent="0.25">
      <c r="A11" s="210">
        <f t="shared" si="7"/>
        <v>10</v>
      </c>
      <c r="B11" s="7">
        <v>5</v>
      </c>
      <c r="C11">
        <v>6</v>
      </c>
      <c r="D11">
        <v>6</v>
      </c>
      <c r="E11">
        <v>9</v>
      </c>
      <c r="H11" s="91">
        <f t="shared" si="0"/>
        <v>6.5</v>
      </c>
      <c r="I11">
        <v>7</v>
      </c>
      <c r="J11">
        <v>9</v>
      </c>
      <c r="K11" s="98">
        <f t="shared" si="1"/>
        <v>8</v>
      </c>
      <c r="L11" s="90">
        <f t="shared" si="2"/>
        <v>7.25</v>
      </c>
      <c r="M11">
        <v>6</v>
      </c>
      <c r="N11">
        <v>7</v>
      </c>
      <c r="O11" s="98">
        <f t="shared" si="3"/>
        <v>6.5</v>
      </c>
      <c r="P11">
        <v>6</v>
      </c>
      <c r="R11" s="8">
        <v>8</v>
      </c>
      <c r="T11" s="98">
        <f t="shared" si="4"/>
        <v>7</v>
      </c>
      <c r="U11" s="90">
        <f t="shared" si="5"/>
        <v>6.75</v>
      </c>
      <c r="V11">
        <v>7</v>
      </c>
      <c r="W11">
        <v>8</v>
      </c>
      <c r="Y11">
        <v>7</v>
      </c>
      <c r="Z11" s="8"/>
      <c r="AA11" s="89">
        <f t="shared" si="6"/>
        <v>7.2</v>
      </c>
      <c r="AB11" s="11"/>
      <c r="AG11" s="3"/>
      <c r="AK11"/>
    </row>
    <row r="12" spans="1:37" x14ac:dyDescent="0.25">
      <c r="A12" s="210">
        <f t="shared" si="7"/>
        <v>11</v>
      </c>
      <c r="B12" s="7">
        <v>5</v>
      </c>
      <c r="C12">
        <v>5</v>
      </c>
      <c r="D12">
        <v>5</v>
      </c>
      <c r="E12">
        <v>8</v>
      </c>
      <c r="H12" s="91">
        <f t="shared" si="0"/>
        <v>5.75</v>
      </c>
      <c r="I12">
        <v>6</v>
      </c>
      <c r="J12">
        <v>9</v>
      </c>
      <c r="K12" s="98">
        <f t="shared" si="1"/>
        <v>7.5</v>
      </c>
      <c r="L12" s="90">
        <f t="shared" si="2"/>
        <v>6.625</v>
      </c>
      <c r="M12">
        <v>5</v>
      </c>
      <c r="N12">
        <v>6</v>
      </c>
      <c r="O12" s="98">
        <f t="shared" si="3"/>
        <v>5.5</v>
      </c>
      <c r="P12">
        <v>7</v>
      </c>
      <c r="R12" s="8">
        <v>7</v>
      </c>
      <c r="T12" s="98">
        <f t="shared" si="4"/>
        <v>7</v>
      </c>
      <c r="U12" s="90">
        <f t="shared" si="5"/>
        <v>6.25</v>
      </c>
      <c r="V12">
        <v>7</v>
      </c>
      <c r="W12">
        <v>9</v>
      </c>
      <c r="X12">
        <v>7</v>
      </c>
      <c r="Y12">
        <v>5</v>
      </c>
      <c r="Z12" s="8"/>
      <c r="AA12" s="89">
        <f t="shared" si="6"/>
        <v>6.8125</v>
      </c>
      <c r="AC12" s="12" t="s">
        <v>0</v>
      </c>
      <c r="AD12" t="s">
        <v>46</v>
      </c>
      <c r="AG12" s="3"/>
      <c r="AK12"/>
    </row>
    <row r="13" spans="1:37" x14ac:dyDescent="0.25">
      <c r="A13" s="210">
        <f t="shared" si="7"/>
        <v>12</v>
      </c>
      <c r="B13" s="7">
        <v>7</v>
      </c>
      <c r="C13">
        <v>9</v>
      </c>
      <c r="D13">
        <v>7</v>
      </c>
      <c r="E13">
        <v>9</v>
      </c>
      <c r="H13" s="91">
        <f t="shared" si="0"/>
        <v>8</v>
      </c>
      <c r="I13">
        <v>9</v>
      </c>
      <c r="J13">
        <v>8</v>
      </c>
      <c r="K13" s="98">
        <f t="shared" si="1"/>
        <v>8.5</v>
      </c>
      <c r="L13" s="90">
        <f t="shared" si="2"/>
        <v>8.25</v>
      </c>
      <c r="M13">
        <v>8</v>
      </c>
      <c r="N13">
        <v>8</v>
      </c>
      <c r="O13" s="98">
        <f t="shared" si="3"/>
        <v>8</v>
      </c>
      <c r="P13">
        <v>9</v>
      </c>
      <c r="R13" s="8">
        <v>9</v>
      </c>
      <c r="T13" s="98">
        <f t="shared" si="4"/>
        <v>9</v>
      </c>
      <c r="U13" s="90">
        <f t="shared" si="5"/>
        <v>8.5</v>
      </c>
      <c r="V13">
        <v>9</v>
      </c>
      <c r="W13">
        <v>10</v>
      </c>
      <c r="Y13">
        <v>7</v>
      </c>
      <c r="Z13" s="8"/>
      <c r="AA13" s="89">
        <f t="shared" si="6"/>
        <v>8.5500000000000007</v>
      </c>
      <c r="AC13" s="12" t="s">
        <v>1</v>
      </c>
      <c r="AD13" t="s">
        <v>47</v>
      </c>
      <c r="AG13" s="3"/>
      <c r="AK13"/>
    </row>
    <row r="14" spans="1:37" x14ac:dyDescent="0.25">
      <c r="A14" s="211">
        <f t="shared" si="7"/>
        <v>13</v>
      </c>
      <c r="B14" s="7">
        <v>7</v>
      </c>
      <c r="C14">
        <v>8</v>
      </c>
      <c r="D14">
        <v>9</v>
      </c>
      <c r="H14" s="91">
        <f t="shared" si="0"/>
        <v>8</v>
      </c>
      <c r="I14">
        <v>9</v>
      </c>
      <c r="J14">
        <v>7</v>
      </c>
      <c r="K14" s="98">
        <f t="shared" si="1"/>
        <v>8</v>
      </c>
      <c r="L14" s="90">
        <f t="shared" si="2"/>
        <v>8</v>
      </c>
      <c r="M14">
        <v>9</v>
      </c>
      <c r="N14">
        <v>9</v>
      </c>
      <c r="O14" s="98">
        <f t="shared" si="3"/>
        <v>9</v>
      </c>
      <c r="P14">
        <v>9</v>
      </c>
      <c r="R14" s="8">
        <v>9</v>
      </c>
      <c r="S14">
        <v>10</v>
      </c>
      <c r="T14" s="98">
        <f t="shared" si="4"/>
        <v>9.3333333333333339</v>
      </c>
      <c r="U14" s="90">
        <f t="shared" si="5"/>
        <v>9.1666666666666679</v>
      </c>
      <c r="V14">
        <v>8</v>
      </c>
      <c r="W14">
        <v>9</v>
      </c>
      <c r="Y14">
        <v>6</v>
      </c>
      <c r="Z14" s="8"/>
      <c r="AA14" s="89">
        <f t="shared" si="6"/>
        <v>8.033333333333335</v>
      </c>
      <c r="AC14" s="12" t="s">
        <v>2</v>
      </c>
      <c r="AD14" t="s">
        <v>56</v>
      </c>
      <c r="AG14" s="3"/>
      <c r="AK14"/>
    </row>
    <row r="15" spans="1:37" x14ac:dyDescent="0.25">
      <c r="A15" s="210">
        <f t="shared" si="7"/>
        <v>14</v>
      </c>
      <c r="B15" s="7">
        <v>9</v>
      </c>
      <c r="C15">
        <v>10</v>
      </c>
      <c r="D15">
        <v>8</v>
      </c>
      <c r="F15">
        <v>10</v>
      </c>
      <c r="H15" s="91">
        <f t="shared" si="0"/>
        <v>9.25</v>
      </c>
      <c r="I15">
        <v>9</v>
      </c>
      <c r="J15">
        <v>9</v>
      </c>
      <c r="K15" s="98">
        <f t="shared" si="1"/>
        <v>9</v>
      </c>
      <c r="L15" s="90">
        <f t="shared" si="2"/>
        <v>9.125</v>
      </c>
      <c r="M15">
        <v>9</v>
      </c>
      <c r="N15">
        <v>9</v>
      </c>
      <c r="O15" s="98">
        <f t="shared" si="3"/>
        <v>9</v>
      </c>
      <c r="P15">
        <v>10</v>
      </c>
      <c r="R15" s="8">
        <v>10</v>
      </c>
      <c r="T15" s="98">
        <f t="shared" si="4"/>
        <v>10</v>
      </c>
      <c r="U15" s="90">
        <f t="shared" si="5"/>
        <v>9.5</v>
      </c>
      <c r="V15">
        <v>9</v>
      </c>
      <c r="W15">
        <v>10</v>
      </c>
      <c r="X15">
        <v>5</v>
      </c>
      <c r="Y15">
        <v>8</v>
      </c>
      <c r="Z15" s="8"/>
      <c r="AA15" s="89">
        <f t="shared" si="6"/>
        <v>8.4375</v>
      </c>
      <c r="AC15" s="12" t="s">
        <v>138</v>
      </c>
      <c r="AD15" t="s">
        <v>139</v>
      </c>
      <c r="AG15" s="3"/>
      <c r="AK15"/>
    </row>
    <row r="16" spans="1:37" x14ac:dyDescent="0.25">
      <c r="A16" s="210">
        <f t="shared" si="7"/>
        <v>15</v>
      </c>
      <c r="B16" s="7">
        <v>6</v>
      </c>
      <c r="C16">
        <v>6</v>
      </c>
      <c r="D16">
        <v>6</v>
      </c>
      <c r="F16">
        <v>9</v>
      </c>
      <c r="H16" s="91">
        <f t="shared" si="0"/>
        <v>6.75</v>
      </c>
      <c r="I16">
        <v>8</v>
      </c>
      <c r="J16">
        <v>9</v>
      </c>
      <c r="K16" s="98">
        <f t="shared" si="1"/>
        <v>8.5</v>
      </c>
      <c r="L16" s="90">
        <f t="shared" si="2"/>
        <v>7.625</v>
      </c>
      <c r="M16">
        <v>6</v>
      </c>
      <c r="N16">
        <v>7</v>
      </c>
      <c r="O16" s="98">
        <f t="shared" si="3"/>
        <v>6.5</v>
      </c>
      <c r="P16">
        <v>7</v>
      </c>
      <c r="R16" s="8">
        <v>8</v>
      </c>
      <c r="T16" s="98">
        <f t="shared" si="4"/>
        <v>7.5</v>
      </c>
      <c r="U16" s="90">
        <f t="shared" si="5"/>
        <v>7</v>
      </c>
      <c r="V16">
        <v>9</v>
      </c>
      <c r="W16">
        <v>9</v>
      </c>
      <c r="X16">
        <v>6</v>
      </c>
      <c r="Y16">
        <v>8</v>
      </c>
      <c r="Z16" s="8"/>
      <c r="AA16" s="89">
        <f t="shared" si="6"/>
        <v>7.770833333333333</v>
      </c>
      <c r="AC16" s="12" t="s">
        <v>14</v>
      </c>
      <c r="AD16" t="s">
        <v>61</v>
      </c>
      <c r="AG16" s="3"/>
      <c r="AK16"/>
    </row>
    <row r="17" spans="1:37" x14ac:dyDescent="0.25">
      <c r="A17" s="211">
        <f t="shared" si="7"/>
        <v>16</v>
      </c>
      <c r="B17" s="7">
        <v>6</v>
      </c>
      <c r="C17">
        <v>7</v>
      </c>
      <c r="D17">
        <v>6</v>
      </c>
      <c r="E17">
        <v>9</v>
      </c>
      <c r="H17" s="91">
        <f t="shared" si="0"/>
        <v>7</v>
      </c>
      <c r="I17">
        <v>8</v>
      </c>
      <c r="J17">
        <v>9</v>
      </c>
      <c r="K17" s="98">
        <f t="shared" si="1"/>
        <v>8.5</v>
      </c>
      <c r="L17" s="90">
        <f t="shared" si="2"/>
        <v>7.75</v>
      </c>
      <c r="M17">
        <v>8</v>
      </c>
      <c r="N17">
        <v>8</v>
      </c>
      <c r="O17" s="98">
        <f t="shared" si="3"/>
        <v>8</v>
      </c>
      <c r="P17">
        <v>7</v>
      </c>
      <c r="Q17">
        <v>7</v>
      </c>
      <c r="R17" s="8">
        <v>9</v>
      </c>
      <c r="T17" s="98">
        <f t="shared" si="4"/>
        <v>7.666666666666667</v>
      </c>
      <c r="U17" s="90">
        <f t="shared" si="5"/>
        <v>7.8333333333333339</v>
      </c>
      <c r="V17">
        <v>9</v>
      </c>
      <c r="W17">
        <v>8</v>
      </c>
      <c r="X17">
        <v>6</v>
      </c>
      <c r="Y17">
        <v>6</v>
      </c>
      <c r="Z17" s="8"/>
      <c r="AA17" s="89">
        <f t="shared" si="6"/>
        <v>7.4305555555555562</v>
      </c>
      <c r="AC17" s="12" t="s">
        <v>140</v>
      </c>
      <c r="AD17" t="s">
        <v>141</v>
      </c>
      <c r="AG17" s="3"/>
      <c r="AK17"/>
    </row>
    <row r="18" spans="1:37" x14ac:dyDescent="0.25">
      <c r="A18" s="211">
        <f t="shared" si="7"/>
        <v>17</v>
      </c>
      <c r="B18" s="7">
        <v>5</v>
      </c>
      <c r="C18">
        <v>7</v>
      </c>
      <c r="D18">
        <v>5</v>
      </c>
      <c r="G18">
        <v>10</v>
      </c>
      <c r="H18" s="91">
        <f t="shared" si="0"/>
        <v>6.75</v>
      </c>
      <c r="I18">
        <v>6</v>
      </c>
      <c r="J18">
        <v>7</v>
      </c>
      <c r="K18" s="98">
        <f t="shared" si="1"/>
        <v>6.5</v>
      </c>
      <c r="L18" s="90">
        <f t="shared" si="2"/>
        <v>6.625</v>
      </c>
      <c r="M18">
        <v>6</v>
      </c>
      <c r="N18">
        <v>6</v>
      </c>
      <c r="O18" s="98">
        <f t="shared" si="3"/>
        <v>6</v>
      </c>
      <c r="P18">
        <v>5</v>
      </c>
      <c r="Q18">
        <v>6</v>
      </c>
      <c r="R18" s="8">
        <v>7</v>
      </c>
      <c r="T18" s="98">
        <f t="shared" si="4"/>
        <v>6</v>
      </c>
      <c r="U18" s="90">
        <f t="shared" si="5"/>
        <v>6</v>
      </c>
      <c r="V18">
        <v>9</v>
      </c>
      <c r="W18">
        <v>6</v>
      </c>
      <c r="Y18">
        <v>7</v>
      </c>
      <c r="Z18" s="8"/>
      <c r="AA18" s="89">
        <f t="shared" si="6"/>
        <v>6.9249999999999998</v>
      </c>
      <c r="AC18" s="53" t="s">
        <v>100</v>
      </c>
      <c r="AD18" s="19" t="s">
        <v>101</v>
      </c>
      <c r="AG18" s="3"/>
      <c r="AK18"/>
    </row>
    <row r="19" spans="1:37" x14ac:dyDescent="0.25">
      <c r="A19" s="211">
        <f t="shared" si="7"/>
        <v>18</v>
      </c>
      <c r="B19" s="7">
        <v>8</v>
      </c>
      <c r="C19">
        <v>10</v>
      </c>
      <c r="D19">
        <v>9</v>
      </c>
      <c r="H19" s="91">
        <f t="shared" si="0"/>
        <v>9</v>
      </c>
      <c r="I19">
        <v>9</v>
      </c>
      <c r="J19">
        <v>9</v>
      </c>
      <c r="K19" s="98">
        <f t="shared" si="1"/>
        <v>9</v>
      </c>
      <c r="L19" s="90">
        <f t="shared" si="2"/>
        <v>9</v>
      </c>
      <c r="M19">
        <v>9</v>
      </c>
      <c r="N19">
        <v>9</v>
      </c>
      <c r="O19" s="98">
        <f t="shared" si="3"/>
        <v>9</v>
      </c>
      <c r="P19">
        <v>9</v>
      </c>
      <c r="Q19">
        <v>8</v>
      </c>
      <c r="R19" s="8">
        <v>10</v>
      </c>
      <c r="T19" s="98">
        <f t="shared" si="4"/>
        <v>9</v>
      </c>
      <c r="U19" s="90">
        <f t="shared" si="5"/>
        <v>9</v>
      </c>
      <c r="V19">
        <v>9</v>
      </c>
      <c r="W19">
        <v>9</v>
      </c>
      <c r="Y19">
        <v>9</v>
      </c>
      <c r="Z19" s="8"/>
      <c r="AA19" s="89">
        <f t="shared" si="6"/>
        <v>9</v>
      </c>
      <c r="AC19" s="12" t="s">
        <v>5</v>
      </c>
      <c r="AD19" t="s">
        <v>50</v>
      </c>
      <c r="AG19" s="3"/>
      <c r="AK19"/>
    </row>
    <row r="20" spans="1:37" x14ac:dyDescent="0.25">
      <c r="A20" s="211">
        <f>A19+1</f>
        <v>19</v>
      </c>
      <c r="B20" s="7">
        <v>5</v>
      </c>
      <c r="C20">
        <v>2</v>
      </c>
      <c r="D20">
        <v>4</v>
      </c>
      <c r="H20" s="91">
        <f t="shared" si="0"/>
        <v>3.6666666666666665</v>
      </c>
      <c r="I20">
        <v>3</v>
      </c>
      <c r="J20">
        <v>5</v>
      </c>
      <c r="K20" s="98">
        <f t="shared" si="1"/>
        <v>4</v>
      </c>
      <c r="L20" s="90">
        <f t="shared" si="2"/>
        <v>3.833333333333333</v>
      </c>
      <c r="M20">
        <v>2</v>
      </c>
      <c r="N20">
        <v>5</v>
      </c>
      <c r="O20" s="98">
        <f t="shared" si="3"/>
        <v>3.5</v>
      </c>
      <c r="P20">
        <v>2</v>
      </c>
      <c r="Q20">
        <v>5</v>
      </c>
      <c r="R20" s="8">
        <v>4</v>
      </c>
      <c r="S20">
        <v>4</v>
      </c>
      <c r="T20" s="98">
        <f t="shared" si="4"/>
        <v>3.75</v>
      </c>
      <c r="U20" s="90">
        <f t="shared" si="5"/>
        <v>3.625</v>
      </c>
      <c r="V20">
        <v>4</v>
      </c>
      <c r="W20">
        <v>5</v>
      </c>
      <c r="Y20">
        <v>3</v>
      </c>
      <c r="Z20" s="8"/>
      <c r="AA20" s="89">
        <f t="shared" si="6"/>
        <v>3.8916666666666666</v>
      </c>
      <c r="AC20" s="12" t="s">
        <v>11</v>
      </c>
      <c r="AD20" t="s">
        <v>58</v>
      </c>
      <c r="AG20" s="3"/>
      <c r="AK20"/>
    </row>
    <row r="21" spans="1:37" x14ac:dyDescent="0.25">
      <c r="A21" s="211">
        <f t="shared" si="7"/>
        <v>20</v>
      </c>
      <c r="B21" s="7">
        <v>5</v>
      </c>
      <c r="C21">
        <v>4</v>
      </c>
      <c r="D21">
        <v>4</v>
      </c>
      <c r="H21" s="91">
        <f t="shared" si="0"/>
        <v>4.333333333333333</v>
      </c>
      <c r="I21">
        <v>6</v>
      </c>
      <c r="J21">
        <v>9</v>
      </c>
      <c r="K21" s="98">
        <f t="shared" si="1"/>
        <v>7.5</v>
      </c>
      <c r="L21" s="90">
        <f t="shared" si="2"/>
        <v>5.9166666666666661</v>
      </c>
      <c r="M21">
        <v>5</v>
      </c>
      <c r="N21">
        <v>5</v>
      </c>
      <c r="O21" s="98">
        <f t="shared" si="3"/>
        <v>5</v>
      </c>
      <c r="P21">
        <v>5</v>
      </c>
      <c r="R21" s="8">
        <v>6</v>
      </c>
      <c r="S21">
        <v>7</v>
      </c>
      <c r="T21" s="98">
        <f t="shared" si="4"/>
        <v>6</v>
      </c>
      <c r="U21" s="90">
        <f t="shared" si="5"/>
        <v>5.5</v>
      </c>
      <c r="V21">
        <v>8</v>
      </c>
      <c r="W21">
        <v>7</v>
      </c>
      <c r="X21">
        <v>7</v>
      </c>
      <c r="Y21">
        <v>6</v>
      </c>
      <c r="Z21" s="8"/>
      <c r="AA21" s="89">
        <f t="shared" si="6"/>
        <v>6.5694444444444438</v>
      </c>
      <c r="AC21" s="53" t="s">
        <v>5</v>
      </c>
      <c r="AD21" s="19" t="s">
        <v>50</v>
      </c>
      <c r="AE21" s="19"/>
      <c r="AF21" s="19"/>
      <c r="AG21" s="3"/>
      <c r="AK21"/>
    </row>
    <row r="22" spans="1:37" x14ac:dyDescent="0.25">
      <c r="A22" s="210">
        <f t="shared" si="7"/>
        <v>21</v>
      </c>
      <c r="B22" s="7">
        <v>5</v>
      </c>
      <c r="C22">
        <v>4</v>
      </c>
      <c r="D22">
        <v>5</v>
      </c>
      <c r="F22">
        <v>7</v>
      </c>
      <c r="H22" s="91">
        <f t="shared" si="0"/>
        <v>5.25</v>
      </c>
      <c r="I22">
        <v>6</v>
      </c>
      <c r="J22">
        <v>9</v>
      </c>
      <c r="K22" s="98">
        <f t="shared" si="1"/>
        <v>7.5</v>
      </c>
      <c r="L22" s="90">
        <f t="shared" si="2"/>
        <v>6.375</v>
      </c>
      <c r="M22">
        <v>7</v>
      </c>
      <c r="N22">
        <v>6</v>
      </c>
      <c r="O22" s="98">
        <f t="shared" si="3"/>
        <v>6.5</v>
      </c>
      <c r="P22">
        <v>7</v>
      </c>
      <c r="R22" s="8">
        <v>7</v>
      </c>
      <c r="T22" s="98">
        <f t="shared" si="4"/>
        <v>7</v>
      </c>
      <c r="U22" s="90">
        <f t="shared" si="5"/>
        <v>6.75</v>
      </c>
      <c r="V22">
        <v>8</v>
      </c>
      <c r="W22">
        <v>8</v>
      </c>
      <c r="X22">
        <v>7</v>
      </c>
      <c r="Y22">
        <v>7</v>
      </c>
      <c r="Z22" s="8"/>
      <c r="AA22" s="89">
        <f t="shared" si="6"/>
        <v>7.1875</v>
      </c>
      <c r="AC22" s="53" t="s">
        <v>99</v>
      </c>
      <c r="AD22" s="19" t="s">
        <v>96</v>
      </c>
      <c r="AE22" s="30"/>
      <c r="AF22" s="30"/>
      <c r="AG22" s="38"/>
      <c r="AK22"/>
    </row>
    <row r="23" spans="1:37" x14ac:dyDescent="0.25">
      <c r="A23" s="211">
        <f t="shared" si="7"/>
        <v>22</v>
      </c>
      <c r="B23" s="7">
        <v>2</v>
      </c>
      <c r="C23">
        <v>4</v>
      </c>
      <c r="D23">
        <v>5</v>
      </c>
      <c r="E23">
        <v>8</v>
      </c>
      <c r="H23" s="91">
        <f t="shared" si="0"/>
        <v>4.75</v>
      </c>
      <c r="I23">
        <v>6</v>
      </c>
      <c r="J23">
        <v>7</v>
      </c>
      <c r="K23" s="98">
        <f t="shared" si="1"/>
        <v>6.5</v>
      </c>
      <c r="L23" s="90">
        <f t="shared" si="2"/>
        <v>5.625</v>
      </c>
      <c r="M23">
        <v>2</v>
      </c>
      <c r="N23">
        <v>5</v>
      </c>
      <c r="O23" s="98">
        <f t="shared" si="3"/>
        <v>3.5</v>
      </c>
      <c r="P23">
        <v>4</v>
      </c>
      <c r="R23" s="8">
        <v>4</v>
      </c>
      <c r="T23" s="98">
        <f t="shared" si="4"/>
        <v>4</v>
      </c>
      <c r="U23" s="90">
        <f t="shared" si="5"/>
        <v>3.75</v>
      </c>
      <c r="V23">
        <v>6</v>
      </c>
      <c r="W23">
        <v>5</v>
      </c>
      <c r="Y23">
        <v>6</v>
      </c>
      <c r="Z23" s="8"/>
      <c r="AA23" s="89">
        <f t="shared" si="6"/>
        <v>5.2750000000000004</v>
      </c>
      <c r="AC23" s="12" t="s">
        <v>3</v>
      </c>
      <c r="AD23" t="s">
        <v>48</v>
      </c>
      <c r="AG23" s="3"/>
      <c r="AK23"/>
    </row>
    <row r="24" spans="1:37" x14ac:dyDescent="0.25">
      <c r="A24" s="210">
        <f t="shared" si="7"/>
        <v>23</v>
      </c>
      <c r="B24" s="7">
        <v>3</v>
      </c>
      <c r="C24">
        <v>4</v>
      </c>
      <c r="D24">
        <v>4</v>
      </c>
      <c r="F24">
        <v>3</v>
      </c>
      <c r="H24" s="91">
        <f t="shared" si="0"/>
        <v>3.5</v>
      </c>
      <c r="I24">
        <v>3</v>
      </c>
      <c r="J24">
        <v>7</v>
      </c>
      <c r="K24" s="98">
        <f t="shared" si="1"/>
        <v>5</v>
      </c>
      <c r="L24" s="90">
        <f t="shared" si="2"/>
        <v>4.25</v>
      </c>
      <c r="M24">
        <v>2</v>
      </c>
      <c r="N24">
        <v>5</v>
      </c>
      <c r="O24" s="98">
        <f t="shared" si="3"/>
        <v>3.5</v>
      </c>
      <c r="P24">
        <v>3</v>
      </c>
      <c r="R24" s="8">
        <v>4</v>
      </c>
      <c r="T24" s="98">
        <f t="shared" si="4"/>
        <v>3.5</v>
      </c>
      <c r="U24" s="90">
        <f t="shared" si="5"/>
        <v>3.5</v>
      </c>
      <c r="V24">
        <v>6</v>
      </c>
      <c r="W24">
        <v>6</v>
      </c>
      <c r="Y24">
        <v>3</v>
      </c>
      <c r="Z24" s="8"/>
      <c r="AA24" s="89">
        <f t="shared" si="6"/>
        <v>4.55</v>
      </c>
      <c r="AC24" s="12" t="s">
        <v>144</v>
      </c>
      <c r="AD24" t="s">
        <v>145</v>
      </c>
      <c r="AG24" s="3"/>
      <c r="AK24"/>
    </row>
    <row r="25" spans="1:37" x14ac:dyDescent="0.25">
      <c r="A25" s="210">
        <f t="shared" si="7"/>
        <v>24</v>
      </c>
      <c r="B25" s="7">
        <v>4</v>
      </c>
      <c r="C25">
        <v>5</v>
      </c>
      <c r="D25">
        <v>5</v>
      </c>
      <c r="F25">
        <v>8</v>
      </c>
      <c r="H25" s="91">
        <f t="shared" si="0"/>
        <v>5.5</v>
      </c>
      <c r="I25">
        <v>6</v>
      </c>
      <c r="J25">
        <v>7</v>
      </c>
      <c r="K25" s="98">
        <f t="shared" si="1"/>
        <v>6.5</v>
      </c>
      <c r="L25" s="90">
        <f t="shared" si="2"/>
        <v>6</v>
      </c>
      <c r="M25">
        <v>4</v>
      </c>
      <c r="N25">
        <v>6</v>
      </c>
      <c r="O25" s="98">
        <f t="shared" si="3"/>
        <v>5</v>
      </c>
      <c r="P25">
        <v>6</v>
      </c>
      <c r="R25" s="8">
        <v>8</v>
      </c>
      <c r="T25" s="98">
        <f t="shared" si="4"/>
        <v>7</v>
      </c>
      <c r="U25" s="90">
        <f t="shared" si="5"/>
        <v>6</v>
      </c>
      <c r="V25">
        <v>9</v>
      </c>
      <c r="W25">
        <v>9</v>
      </c>
      <c r="Y25">
        <v>7</v>
      </c>
      <c r="Z25" s="8"/>
      <c r="AA25" s="89">
        <f t="shared" si="6"/>
        <v>7.4</v>
      </c>
      <c r="AC25" s="53" t="s">
        <v>102</v>
      </c>
      <c r="AD25" s="19" t="s">
        <v>103</v>
      </c>
      <c r="AE25" s="30"/>
      <c r="AF25" s="30"/>
      <c r="AG25" s="38"/>
      <c r="AK25"/>
    </row>
    <row r="26" spans="1:37" ht="15.75" thickBot="1" x14ac:dyDescent="0.3">
      <c r="A26" s="212">
        <f t="shared" si="7"/>
        <v>25</v>
      </c>
      <c r="B26" s="224">
        <v>8</v>
      </c>
      <c r="C26" s="214">
        <v>9</v>
      </c>
      <c r="D26" s="214">
        <v>10</v>
      </c>
      <c r="E26" s="214">
        <v>9</v>
      </c>
      <c r="F26" s="214"/>
      <c r="G26" s="214"/>
      <c r="H26" s="96">
        <f t="shared" si="0"/>
        <v>9</v>
      </c>
      <c r="I26" s="214">
        <v>9</v>
      </c>
      <c r="J26" s="214">
        <v>9</v>
      </c>
      <c r="K26" s="216">
        <f t="shared" si="1"/>
        <v>9</v>
      </c>
      <c r="L26" s="97">
        <f t="shared" si="2"/>
        <v>9</v>
      </c>
      <c r="M26" s="214">
        <v>8</v>
      </c>
      <c r="N26" s="214">
        <v>8</v>
      </c>
      <c r="O26" s="216">
        <f t="shared" si="3"/>
        <v>8</v>
      </c>
      <c r="P26" s="214">
        <v>9</v>
      </c>
      <c r="Q26" s="214">
        <v>9</v>
      </c>
      <c r="R26" s="214">
        <v>9</v>
      </c>
      <c r="S26" s="214"/>
      <c r="T26" s="216">
        <f t="shared" si="4"/>
        <v>9</v>
      </c>
      <c r="U26" s="97">
        <f t="shared" si="5"/>
        <v>8.5</v>
      </c>
      <c r="V26" s="214">
        <v>9</v>
      </c>
      <c r="W26" s="214">
        <v>9</v>
      </c>
      <c r="X26" s="214">
        <v>5</v>
      </c>
      <c r="Y26" s="214">
        <v>8</v>
      </c>
      <c r="Z26" s="214"/>
      <c r="AA26" s="217">
        <f t="shared" si="6"/>
        <v>8.0833333333333339</v>
      </c>
      <c r="AC26" s="12" t="s">
        <v>4</v>
      </c>
      <c r="AD26" t="s">
        <v>49</v>
      </c>
      <c r="AG26" s="3"/>
      <c r="AK26"/>
    </row>
    <row r="27" spans="1:37" x14ac:dyDescent="0.25">
      <c r="A27" s="210">
        <f t="shared" si="7"/>
        <v>26</v>
      </c>
      <c r="B27" s="198">
        <v>2</v>
      </c>
      <c r="C27" s="8">
        <v>4</v>
      </c>
      <c r="D27" s="8">
        <v>4</v>
      </c>
      <c r="E27" s="5"/>
      <c r="F27" s="5"/>
      <c r="G27" s="5"/>
      <c r="H27" s="91">
        <f t="shared" si="0"/>
        <v>3.3333333333333335</v>
      </c>
      <c r="I27" s="8">
        <v>5</v>
      </c>
      <c r="J27" s="8">
        <v>8</v>
      </c>
      <c r="K27" s="98">
        <f t="shared" si="1"/>
        <v>6.5</v>
      </c>
      <c r="L27" s="90">
        <f t="shared" si="2"/>
        <v>4.916666666666667</v>
      </c>
      <c r="M27" s="8">
        <v>2</v>
      </c>
      <c r="N27" s="8">
        <v>2</v>
      </c>
      <c r="O27" s="98">
        <f t="shared" si="3"/>
        <v>2</v>
      </c>
      <c r="P27" s="8">
        <v>3</v>
      </c>
      <c r="Q27" s="5">
        <v>6</v>
      </c>
      <c r="R27" s="8">
        <v>2</v>
      </c>
      <c r="S27" s="5"/>
      <c r="T27" s="98">
        <f t="shared" si="4"/>
        <v>3.6666666666666665</v>
      </c>
      <c r="U27" s="90">
        <f t="shared" si="5"/>
        <v>2.833333333333333</v>
      </c>
      <c r="V27" s="8">
        <v>5</v>
      </c>
      <c r="W27" s="8">
        <v>6</v>
      </c>
      <c r="X27" s="8"/>
      <c r="Y27" s="8">
        <v>6</v>
      </c>
      <c r="Z27" s="8"/>
      <c r="AA27" s="89">
        <f t="shared" si="6"/>
        <v>4.95</v>
      </c>
      <c r="AC27" s="12" t="s">
        <v>142</v>
      </c>
      <c r="AD27" t="s">
        <v>143</v>
      </c>
      <c r="AG27" s="3"/>
      <c r="AK27"/>
    </row>
    <row r="28" spans="1:37" x14ac:dyDescent="0.25">
      <c r="A28" s="211">
        <f t="shared" si="7"/>
        <v>27</v>
      </c>
      <c r="B28" s="198">
        <v>6</v>
      </c>
      <c r="C28" s="8">
        <v>7</v>
      </c>
      <c r="D28" s="8">
        <v>7</v>
      </c>
      <c r="E28" s="8"/>
      <c r="F28" s="8"/>
      <c r="G28" s="8"/>
      <c r="H28" s="91">
        <f t="shared" si="0"/>
        <v>6.666666666666667</v>
      </c>
      <c r="I28" s="8">
        <v>8</v>
      </c>
      <c r="J28" s="8">
        <v>9</v>
      </c>
      <c r="K28" s="98">
        <f t="shared" si="1"/>
        <v>8.5</v>
      </c>
      <c r="L28" s="90">
        <f t="shared" si="2"/>
        <v>7.5833333333333339</v>
      </c>
      <c r="M28" s="8">
        <v>7</v>
      </c>
      <c r="N28" s="8">
        <v>7</v>
      </c>
      <c r="O28" s="98">
        <f t="shared" si="3"/>
        <v>7</v>
      </c>
      <c r="P28" s="8">
        <v>7</v>
      </c>
      <c r="Q28" s="8"/>
      <c r="R28" s="8">
        <v>8</v>
      </c>
      <c r="S28" s="8">
        <v>9</v>
      </c>
      <c r="T28" s="98">
        <f t="shared" si="4"/>
        <v>8</v>
      </c>
      <c r="U28" s="90">
        <f t="shared" si="5"/>
        <v>7.5</v>
      </c>
      <c r="V28" s="8">
        <v>7</v>
      </c>
      <c r="W28" s="8">
        <v>8</v>
      </c>
      <c r="X28" s="8"/>
      <c r="Y28" s="8">
        <v>5</v>
      </c>
      <c r="Z28" s="8"/>
      <c r="AA28" s="89">
        <f t="shared" si="6"/>
        <v>7.0166666666666675</v>
      </c>
      <c r="AC28" s="12" t="s">
        <v>10</v>
      </c>
      <c r="AD28" t="s">
        <v>53</v>
      </c>
      <c r="AG28" s="3"/>
      <c r="AK28"/>
    </row>
    <row r="29" spans="1:37" x14ac:dyDescent="0.25">
      <c r="A29" s="211">
        <f t="shared" si="7"/>
        <v>28</v>
      </c>
      <c r="B29" s="198">
        <v>3</v>
      </c>
      <c r="C29" s="8">
        <v>4</v>
      </c>
      <c r="D29" s="8">
        <v>4</v>
      </c>
      <c r="E29" s="8"/>
      <c r="F29" s="8"/>
      <c r="G29" s="8"/>
      <c r="H29" s="91">
        <f t="shared" si="0"/>
        <v>3.6666666666666665</v>
      </c>
      <c r="I29" s="8">
        <v>5</v>
      </c>
      <c r="J29" s="8">
        <v>6</v>
      </c>
      <c r="K29" s="98">
        <f t="shared" si="1"/>
        <v>5.5</v>
      </c>
      <c r="L29" s="90">
        <f t="shared" si="2"/>
        <v>4.583333333333333</v>
      </c>
      <c r="M29" s="8">
        <v>5</v>
      </c>
      <c r="N29" s="8">
        <v>5</v>
      </c>
      <c r="O29" s="98">
        <f t="shared" si="3"/>
        <v>5</v>
      </c>
      <c r="P29" s="8">
        <v>5</v>
      </c>
      <c r="Q29" s="8">
        <v>6</v>
      </c>
      <c r="R29" s="8">
        <v>6</v>
      </c>
      <c r="S29" s="8"/>
      <c r="T29" s="98">
        <f t="shared" si="4"/>
        <v>5.666666666666667</v>
      </c>
      <c r="U29" s="90">
        <f t="shared" si="5"/>
        <v>5.3333333333333339</v>
      </c>
      <c r="V29" s="8">
        <v>5</v>
      </c>
      <c r="W29" s="8">
        <v>6</v>
      </c>
      <c r="X29" s="8"/>
      <c r="Y29" s="8">
        <v>6</v>
      </c>
      <c r="Z29" s="8"/>
      <c r="AA29" s="89">
        <f t="shared" si="6"/>
        <v>5.3833333333333337</v>
      </c>
      <c r="AC29" s="12" t="s">
        <v>146</v>
      </c>
      <c r="AD29" t="s">
        <v>147</v>
      </c>
      <c r="AG29" s="3"/>
      <c r="AK29"/>
    </row>
    <row r="30" spans="1:37" x14ac:dyDescent="0.25">
      <c r="A30" s="211">
        <f t="shared" si="7"/>
        <v>29</v>
      </c>
      <c r="B30" s="198">
        <v>2</v>
      </c>
      <c r="C30" s="8">
        <v>3</v>
      </c>
      <c r="D30" s="8">
        <v>3</v>
      </c>
      <c r="E30" s="8">
        <v>4</v>
      </c>
      <c r="F30" s="8"/>
      <c r="G30" s="8"/>
      <c r="H30" s="91">
        <f t="shared" si="0"/>
        <v>3</v>
      </c>
      <c r="I30" s="8">
        <v>3</v>
      </c>
      <c r="J30" s="8">
        <v>6</v>
      </c>
      <c r="K30" s="98">
        <f t="shared" si="1"/>
        <v>4.5</v>
      </c>
      <c r="L30" s="90">
        <f t="shared" si="2"/>
        <v>3.75</v>
      </c>
      <c r="M30" s="8">
        <v>1</v>
      </c>
      <c r="N30" s="8">
        <v>1</v>
      </c>
      <c r="O30" s="98">
        <f t="shared" si="3"/>
        <v>1</v>
      </c>
      <c r="P30" s="8">
        <v>2</v>
      </c>
      <c r="Q30" s="8"/>
      <c r="R30" s="8">
        <v>1</v>
      </c>
      <c r="S30" s="8"/>
      <c r="T30" s="98">
        <f t="shared" si="4"/>
        <v>1.5</v>
      </c>
      <c r="U30" s="90">
        <f t="shared" si="5"/>
        <v>1.25</v>
      </c>
      <c r="V30" s="8">
        <v>5</v>
      </c>
      <c r="W30" s="8">
        <v>3</v>
      </c>
      <c r="X30" s="8"/>
      <c r="Y30" s="8">
        <v>4</v>
      </c>
      <c r="Z30" s="8"/>
      <c r="AA30" s="89">
        <f t="shared" si="6"/>
        <v>3.4</v>
      </c>
      <c r="AC30" s="53" t="s">
        <v>104</v>
      </c>
      <c r="AD30" s="19" t="s">
        <v>105</v>
      </c>
      <c r="AE30" s="30"/>
      <c r="AF30" s="30"/>
      <c r="AG30" s="38"/>
      <c r="AK30"/>
    </row>
    <row r="31" spans="1:37" x14ac:dyDescent="0.25">
      <c r="A31" s="210">
        <f t="shared" si="7"/>
        <v>30</v>
      </c>
      <c r="B31" s="198">
        <v>3</v>
      </c>
      <c r="C31" s="8">
        <v>3</v>
      </c>
      <c r="D31" s="8">
        <v>4</v>
      </c>
      <c r="E31" s="8"/>
      <c r="F31" s="8"/>
      <c r="G31" s="8"/>
      <c r="H31" s="91">
        <f t="shared" si="0"/>
        <v>3.3333333333333335</v>
      </c>
      <c r="I31" s="8">
        <v>5</v>
      </c>
      <c r="J31" s="8">
        <v>6</v>
      </c>
      <c r="K31" s="98">
        <f t="shared" si="1"/>
        <v>5.5</v>
      </c>
      <c r="L31" s="90">
        <f t="shared" si="2"/>
        <v>4.416666666666667</v>
      </c>
      <c r="M31" s="8">
        <v>2</v>
      </c>
      <c r="N31" s="8">
        <v>2</v>
      </c>
      <c r="O31" s="98">
        <f t="shared" si="3"/>
        <v>2</v>
      </c>
      <c r="P31" s="8">
        <v>4</v>
      </c>
      <c r="Q31" s="8">
        <v>7</v>
      </c>
      <c r="R31" s="8">
        <v>4</v>
      </c>
      <c r="S31" s="8"/>
      <c r="T31" s="98">
        <f t="shared" si="4"/>
        <v>5</v>
      </c>
      <c r="U31" s="90">
        <f t="shared" si="5"/>
        <v>3.5</v>
      </c>
      <c r="V31" s="8">
        <v>6</v>
      </c>
      <c r="W31" s="8">
        <v>8</v>
      </c>
      <c r="X31" s="8"/>
      <c r="Y31" s="8">
        <v>6</v>
      </c>
      <c r="Z31" s="8"/>
      <c r="AA31" s="89">
        <f t="shared" si="6"/>
        <v>5.5833333333333339</v>
      </c>
      <c r="AC31" s="53" t="s">
        <v>98</v>
      </c>
      <c r="AD31" s="19" t="s">
        <v>97</v>
      </c>
      <c r="AE31" s="30"/>
      <c r="AF31" s="30"/>
      <c r="AG31" s="38"/>
      <c r="AK31"/>
    </row>
    <row r="32" spans="1:37" x14ac:dyDescent="0.25">
      <c r="A32" s="211">
        <f t="shared" si="7"/>
        <v>31</v>
      </c>
      <c r="B32" s="198">
        <v>4</v>
      </c>
      <c r="C32" s="8">
        <v>4</v>
      </c>
      <c r="D32" s="8">
        <v>4</v>
      </c>
      <c r="E32" s="8"/>
      <c r="F32" s="8"/>
      <c r="G32" s="8"/>
      <c r="H32" s="91">
        <f t="shared" si="0"/>
        <v>4</v>
      </c>
      <c r="I32" s="8">
        <v>3</v>
      </c>
      <c r="J32" s="8">
        <v>6</v>
      </c>
      <c r="K32" s="98">
        <f t="shared" si="1"/>
        <v>4.5</v>
      </c>
      <c r="L32" s="90">
        <f t="shared" si="2"/>
        <v>4.25</v>
      </c>
      <c r="M32" s="8">
        <v>3</v>
      </c>
      <c r="N32" s="8">
        <v>3</v>
      </c>
      <c r="O32" s="98">
        <f t="shared" si="3"/>
        <v>3</v>
      </c>
      <c r="P32" s="8">
        <v>4</v>
      </c>
      <c r="Q32" s="8"/>
      <c r="R32" s="8">
        <v>5</v>
      </c>
      <c r="S32" s="8">
        <v>7</v>
      </c>
      <c r="T32" s="98">
        <f t="shared" si="4"/>
        <v>5.333333333333333</v>
      </c>
      <c r="U32" s="90">
        <f t="shared" si="5"/>
        <v>4.1666666666666661</v>
      </c>
      <c r="V32" s="8">
        <v>6</v>
      </c>
      <c r="W32" s="8">
        <v>7</v>
      </c>
      <c r="X32" s="8"/>
      <c r="Y32" s="8">
        <v>5</v>
      </c>
      <c r="Z32" s="8"/>
      <c r="AA32" s="89">
        <f t="shared" si="6"/>
        <v>5.2833333333333332</v>
      </c>
      <c r="AC32" s="12" t="s">
        <v>116</v>
      </c>
      <c r="AD32" t="s">
        <v>51</v>
      </c>
      <c r="AG32" s="3"/>
      <c r="AK32"/>
    </row>
    <row r="33" spans="1:37" x14ac:dyDescent="0.25">
      <c r="A33" s="210">
        <f t="shared" si="7"/>
        <v>32</v>
      </c>
      <c r="B33" s="198">
        <v>3</v>
      </c>
      <c r="C33" s="8">
        <v>2</v>
      </c>
      <c r="D33" s="8">
        <v>4</v>
      </c>
      <c r="E33" s="8"/>
      <c r="F33" s="8"/>
      <c r="G33" s="8"/>
      <c r="H33" s="91">
        <f t="shared" si="0"/>
        <v>3</v>
      </c>
      <c r="I33" s="8">
        <v>3</v>
      </c>
      <c r="J33" s="8">
        <v>5</v>
      </c>
      <c r="K33" s="98">
        <f t="shared" si="1"/>
        <v>4</v>
      </c>
      <c r="L33" s="90">
        <f t="shared" si="2"/>
        <v>3.5</v>
      </c>
      <c r="M33" s="8">
        <v>1</v>
      </c>
      <c r="N33" s="8">
        <v>1</v>
      </c>
      <c r="O33" s="98">
        <f t="shared" si="3"/>
        <v>1</v>
      </c>
      <c r="P33" s="8">
        <v>4</v>
      </c>
      <c r="Q33" s="8"/>
      <c r="R33" s="8">
        <v>3</v>
      </c>
      <c r="S33" s="8">
        <v>6</v>
      </c>
      <c r="T33" s="98">
        <f t="shared" si="4"/>
        <v>4.333333333333333</v>
      </c>
      <c r="U33" s="90">
        <f t="shared" si="5"/>
        <v>2.6666666666666665</v>
      </c>
      <c r="V33" s="8">
        <v>5</v>
      </c>
      <c r="W33" s="8">
        <v>8</v>
      </c>
      <c r="X33" s="8"/>
      <c r="Y33" s="8">
        <v>5</v>
      </c>
      <c r="Z33" s="8"/>
      <c r="AA33" s="89">
        <f t="shared" si="6"/>
        <v>4.833333333333333</v>
      </c>
      <c r="AC33" s="12" t="s">
        <v>7</v>
      </c>
      <c r="AD33" t="s">
        <v>52</v>
      </c>
      <c r="AG33" s="3"/>
      <c r="AK33"/>
    </row>
    <row r="34" spans="1:37" x14ac:dyDescent="0.25">
      <c r="A34" s="211">
        <f t="shared" si="7"/>
        <v>33</v>
      </c>
      <c r="B34" s="198">
        <v>8</v>
      </c>
      <c r="C34" s="8">
        <v>9</v>
      </c>
      <c r="D34" s="8">
        <v>9</v>
      </c>
      <c r="E34" s="8"/>
      <c r="F34" s="8">
        <v>9</v>
      </c>
      <c r="G34" s="8"/>
      <c r="H34" s="91">
        <f t="shared" si="0"/>
        <v>8.75</v>
      </c>
      <c r="I34" s="8">
        <v>9</v>
      </c>
      <c r="J34" s="8">
        <v>7</v>
      </c>
      <c r="K34" s="98">
        <f t="shared" si="1"/>
        <v>8</v>
      </c>
      <c r="L34" s="90">
        <f t="shared" si="2"/>
        <v>8.375</v>
      </c>
      <c r="M34" s="8">
        <v>8</v>
      </c>
      <c r="N34" s="8">
        <v>8</v>
      </c>
      <c r="O34" s="98">
        <f t="shared" si="3"/>
        <v>8</v>
      </c>
      <c r="P34" s="8">
        <v>8</v>
      </c>
      <c r="Q34" s="8"/>
      <c r="R34" s="8">
        <v>9</v>
      </c>
      <c r="S34" s="8"/>
      <c r="T34" s="98">
        <f t="shared" si="4"/>
        <v>8.5</v>
      </c>
      <c r="U34" s="90">
        <f t="shared" si="5"/>
        <v>8.25</v>
      </c>
      <c r="V34" s="8">
        <v>8</v>
      </c>
      <c r="W34" s="8">
        <v>9</v>
      </c>
      <c r="X34" s="8"/>
      <c r="Y34" s="8">
        <v>7</v>
      </c>
      <c r="Z34" s="8"/>
      <c r="AA34" s="89">
        <f t="shared" si="6"/>
        <v>8.125</v>
      </c>
      <c r="AC34" s="12" t="s">
        <v>107</v>
      </c>
      <c r="AD34" t="s">
        <v>148</v>
      </c>
      <c r="AG34" s="3"/>
      <c r="AK34"/>
    </row>
    <row r="35" spans="1:37" x14ac:dyDescent="0.25">
      <c r="A35" s="210">
        <f t="shared" si="7"/>
        <v>34</v>
      </c>
      <c r="B35" s="198">
        <v>4</v>
      </c>
      <c r="C35" s="8">
        <v>4</v>
      </c>
      <c r="D35" s="8">
        <v>4</v>
      </c>
      <c r="E35" s="8"/>
      <c r="F35" s="8">
        <v>6</v>
      </c>
      <c r="G35" s="8"/>
      <c r="H35" s="91">
        <f t="shared" si="0"/>
        <v>4.5</v>
      </c>
      <c r="I35" s="8">
        <v>3</v>
      </c>
      <c r="J35" s="8">
        <v>7</v>
      </c>
      <c r="K35" s="98">
        <f t="shared" si="1"/>
        <v>5</v>
      </c>
      <c r="L35" s="90">
        <f t="shared" si="2"/>
        <v>4.75</v>
      </c>
      <c r="M35" s="8">
        <v>2</v>
      </c>
      <c r="N35" s="8">
        <v>2</v>
      </c>
      <c r="O35" s="98">
        <f t="shared" si="3"/>
        <v>2</v>
      </c>
      <c r="P35" s="8">
        <v>3</v>
      </c>
      <c r="Q35" s="8"/>
      <c r="R35" s="8">
        <v>3</v>
      </c>
      <c r="S35" s="8"/>
      <c r="T35" s="98">
        <f t="shared" si="4"/>
        <v>3</v>
      </c>
      <c r="U35" s="90">
        <f t="shared" si="5"/>
        <v>2.5</v>
      </c>
      <c r="V35" s="8">
        <v>5</v>
      </c>
      <c r="W35" s="8">
        <v>6</v>
      </c>
      <c r="X35" s="8"/>
      <c r="Y35" s="8">
        <v>4</v>
      </c>
      <c r="Z35" s="8"/>
      <c r="AA35" s="89">
        <f t="shared" si="6"/>
        <v>4.45</v>
      </c>
      <c r="AC35" s="12" t="s">
        <v>9</v>
      </c>
      <c r="AD35" t="s">
        <v>57</v>
      </c>
      <c r="AG35" s="3"/>
      <c r="AK35"/>
    </row>
    <row r="36" spans="1:37" x14ac:dyDescent="0.25">
      <c r="A36" s="211">
        <f t="shared" si="7"/>
        <v>35</v>
      </c>
      <c r="B36" s="198">
        <v>6</v>
      </c>
      <c r="C36" s="8">
        <v>7</v>
      </c>
      <c r="D36" s="8">
        <v>8</v>
      </c>
      <c r="E36" s="8"/>
      <c r="F36" s="8">
        <v>9</v>
      </c>
      <c r="G36" s="8"/>
      <c r="H36" s="91">
        <f t="shared" si="0"/>
        <v>7.5</v>
      </c>
      <c r="I36" s="8">
        <v>7</v>
      </c>
      <c r="J36" s="8">
        <v>8</v>
      </c>
      <c r="K36" s="98">
        <f t="shared" si="1"/>
        <v>7.5</v>
      </c>
      <c r="L36" s="90">
        <f t="shared" si="2"/>
        <v>7.5</v>
      </c>
      <c r="M36" s="8">
        <v>5</v>
      </c>
      <c r="N36" s="8">
        <v>5</v>
      </c>
      <c r="O36" s="98">
        <f t="shared" si="3"/>
        <v>5</v>
      </c>
      <c r="P36" s="8">
        <v>6</v>
      </c>
      <c r="R36" s="8">
        <v>8</v>
      </c>
      <c r="S36" s="8"/>
      <c r="T36" s="98">
        <f t="shared" si="4"/>
        <v>7</v>
      </c>
      <c r="U36" s="90">
        <f t="shared" si="5"/>
        <v>6</v>
      </c>
      <c r="V36" s="8">
        <v>7</v>
      </c>
      <c r="W36" s="8">
        <v>7</v>
      </c>
      <c r="X36" s="8"/>
      <c r="Y36" s="8">
        <v>6</v>
      </c>
      <c r="Z36" s="8"/>
      <c r="AA36" s="89">
        <f t="shared" si="6"/>
        <v>6.7</v>
      </c>
      <c r="AC36" s="12" t="s">
        <v>8</v>
      </c>
      <c r="AD36" s="30" t="s">
        <v>54</v>
      </c>
      <c r="AE36" s="33"/>
      <c r="AF36" s="33"/>
      <c r="AG36" s="38"/>
      <c r="AK36"/>
    </row>
    <row r="37" spans="1:37" x14ac:dyDescent="0.25">
      <c r="A37" s="210">
        <f t="shared" si="7"/>
        <v>36</v>
      </c>
      <c r="B37" s="198">
        <v>6</v>
      </c>
      <c r="C37" s="8">
        <v>7</v>
      </c>
      <c r="D37" s="8">
        <v>5</v>
      </c>
      <c r="E37" s="8"/>
      <c r="F37" s="8"/>
      <c r="G37" s="8">
        <v>8</v>
      </c>
      <c r="H37" s="91">
        <f t="shared" si="0"/>
        <v>6.5</v>
      </c>
      <c r="I37" s="8">
        <v>6</v>
      </c>
      <c r="J37" s="8">
        <v>9</v>
      </c>
      <c r="K37" s="98">
        <f t="shared" si="1"/>
        <v>7.5</v>
      </c>
      <c r="L37" s="90">
        <f t="shared" si="2"/>
        <v>7</v>
      </c>
      <c r="M37" s="8"/>
      <c r="N37" s="8">
        <v>6</v>
      </c>
      <c r="O37" s="98">
        <f t="shared" si="3"/>
        <v>6</v>
      </c>
      <c r="P37" s="8">
        <v>7</v>
      </c>
      <c r="Q37" s="8">
        <v>7</v>
      </c>
      <c r="R37" s="8">
        <v>7</v>
      </c>
      <c r="S37" s="8"/>
      <c r="T37" s="98">
        <f t="shared" si="4"/>
        <v>7</v>
      </c>
      <c r="U37" s="90">
        <f t="shared" si="5"/>
        <v>6.5</v>
      </c>
      <c r="V37" s="8">
        <v>7</v>
      </c>
      <c r="W37" s="8">
        <v>9</v>
      </c>
      <c r="X37" s="8"/>
      <c r="Y37" s="8">
        <v>8</v>
      </c>
      <c r="Z37" s="8"/>
      <c r="AA37" s="89">
        <f t="shared" si="6"/>
        <v>7.5</v>
      </c>
      <c r="AC37" s="56" t="s">
        <v>45</v>
      </c>
      <c r="AD37" s="57" t="s">
        <v>44</v>
      </c>
      <c r="AE37" s="44"/>
      <c r="AF37" s="44"/>
      <c r="AG37" s="45"/>
      <c r="AK37"/>
    </row>
    <row r="38" spans="1:37" x14ac:dyDescent="0.25">
      <c r="A38" s="211">
        <f t="shared" si="7"/>
        <v>37</v>
      </c>
      <c r="B38" s="198">
        <v>6</v>
      </c>
      <c r="C38" s="8">
        <v>6</v>
      </c>
      <c r="D38" s="8">
        <v>7</v>
      </c>
      <c r="E38" s="8">
        <v>8</v>
      </c>
      <c r="F38" s="8"/>
      <c r="G38" s="8"/>
      <c r="H38" s="91">
        <f t="shared" si="0"/>
        <v>6.75</v>
      </c>
      <c r="I38" s="8">
        <v>5</v>
      </c>
      <c r="J38" s="8">
        <v>6</v>
      </c>
      <c r="K38" s="98">
        <f t="shared" si="1"/>
        <v>5.5</v>
      </c>
      <c r="L38" s="90">
        <f t="shared" si="2"/>
        <v>6.125</v>
      </c>
      <c r="M38" s="8">
        <v>8</v>
      </c>
      <c r="N38" s="8">
        <v>8</v>
      </c>
      <c r="O38" s="98">
        <f t="shared" si="3"/>
        <v>8</v>
      </c>
      <c r="P38" s="8">
        <v>8</v>
      </c>
      <c r="Q38" s="8">
        <v>8</v>
      </c>
      <c r="R38" s="8">
        <v>9</v>
      </c>
      <c r="S38" s="8"/>
      <c r="T38" s="98">
        <f t="shared" si="4"/>
        <v>8.3333333333333339</v>
      </c>
      <c r="U38" s="90">
        <f t="shared" si="5"/>
        <v>8.1666666666666679</v>
      </c>
      <c r="V38" s="8">
        <v>6</v>
      </c>
      <c r="W38" s="8">
        <v>6</v>
      </c>
      <c r="X38" s="8"/>
      <c r="Y38" s="8">
        <v>6</v>
      </c>
      <c r="Z38" s="8"/>
      <c r="AA38" s="89">
        <f t="shared" si="6"/>
        <v>6.4583333333333339</v>
      </c>
      <c r="AK38"/>
    </row>
    <row r="39" spans="1:37" x14ac:dyDescent="0.25">
      <c r="A39" s="210">
        <f t="shared" si="7"/>
        <v>38</v>
      </c>
      <c r="B39" s="198">
        <v>6</v>
      </c>
      <c r="C39" s="8">
        <v>7</v>
      </c>
      <c r="D39" s="8">
        <v>9</v>
      </c>
      <c r="E39" s="8"/>
      <c r="F39" s="8">
        <v>8</v>
      </c>
      <c r="G39" s="8"/>
      <c r="H39" s="91">
        <f t="shared" si="0"/>
        <v>7.5</v>
      </c>
      <c r="I39" s="8">
        <v>8</v>
      </c>
      <c r="J39" s="8">
        <v>9</v>
      </c>
      <c r="K39" s="98">
        <f t="shared" si="1"/>
        <v>8.5</v>
      </c>
      <c r="L39" s="90">
        <f t="shared" si="2"/>
        <v>8</v>
      </c>
      <c r="M39" s="8">
        <v>7</v>
      </c>
      <c r="N39" s="8">
        <v>7</v>
      </c>
      <c r="O39" s="98">
        <f t="shared" si="3"/>
        <v>7</v>
      </c>
      <c r="P39" s="8">
        <v>7</v>
      </c>
      <c r="Q39" s="8"/>
      <c r="R39" s="8">
        <v>9</v>
      </c>
      <c r="S39" s="8"/>
      <c r="T39" s="98">
        <f t="shared" si="4"/>
        <v>8</v>
      </c>
      <c r="U39" s="90">
        <f t="shared" si="5"/>
        <v>7.5</v>
      </c>
      <c r="V39" s="8">
        <v>7</v>
      </c>
      <c r="W39" s="8">
        <v>9</v>
      </c>
      <c r="X39" s="8"/>
      <c r="Y39" s="8">
        <v>8</v>
      </c>
      <c r="Z39" s="8"/>
      <c r="AA39" s="89">
        <f t="shared" si="6"/>
        <v>7.9</v>
      </c>
      <c r="AK39"/>
    </row>
    <row r="40" spans="1:37" x14ac:dyDescent="0.25">
      <c r="A40" s="210">
        <f t="shared" si="7"/>
        <v>39</v>
      </c>
      <c r="B40" s="198">
        <v>3</v>
      </c>
      <c r="C40" s="8">
        <v>4</v>
      </c>
      <c r="D40" s="8">
        <v>8</v>
      </c>
      <c r="E40" s="8"/>
      <c r="F40" s="8"/>
      <c r="G40" s="8"/>
      <c r="H40" s="91">
        <f t="shared" si="0"/>
        <v>5</v>
      </c>
      <c r="I40" s="8">
        <v>4</v>
      </c>
      <c r="J40" s="8">
        <v>8</v>
      </c>
      <c r="K40" s="98">
        <f t="shared" si="1"/>
        <v>6</v>
      </c>
      <c r="L40" s="90">
        <f t="shared" si="2"/>
        <v>5.5</v>
      </c>
      <c r="M40" s="8">
        <v>3</v>
      </c>
      <c r="N40" s="8">
        <v>3</v>
      </c>
      <c r="O40" s="98">
        <f t="shared" si="3"/>
        <v>3</v>
      </c>
      <c r="P40" s="8">
        <v>4</v>
      </c>
      <c r="Q40" s="8"/>
      <c r="R40" s="8">
        <v>3</v>
      </c>
      <c r="S40" s="8">
        <v>7</v>
      </c>
      <c r="T40" s="98">
        <f t="shared" si="4"/>
        <v>4.666666666666667</v>
      </c>
      <c r="U40" s="90">
        <f t="shared" si="5"/>
        <v>3.8333333333333335</v>
      </c>
      <c r="V40" s="8">
        <v>5</v>
      </c>
      <c r="W40" s="8">
        <v>7</v>
      </c>
      <c r="X40" s="8"/>
      <c r="Y40" s="8">
        <v>4</v>
      </c>
      <c r="Z40" s="8"/>
      <c r="AA40" s="89">
        <f t="shared" si="6"/>
        <v>5.0666666666666673</v>
      </c>
      <c r="AK40"/>
    </row>
    <row r="41" spans="1:37" x14ac:dyDescent="0.25">
      <c r="A41" s="210">
        <f t="shared" si="7"/>
        <v>40</v>
      </c>
      <c r="B41" s="198">
        <v>5</v>
      </c>
      <c r="C41" s="8">
        <v>3</v>
      </c>
      <c r="D41" s="8">
        <v>7</v>
      </c>
      <c r="E41" s="8"/>
      <c r="F41" s="8"/>
      <c r="G41" s="8"/>
      <c r="H41" s="91">
        <f t="shared" si="0"/>
        <v>5</v>
      </c>
      <c r="I41" s="8">
        <v>5</v>
      </c>
      <c r="J41" s="8">
        <v>7</v>
      </c>
      <c r="K41" s="98">
        <f t="shared" si="1"/>
        <v>6</v>
      </c>
      <c r="L41" s="90">
        <f t="shared" si="2"/>
        <v>5.5</v>
      </c>
      <c r="M41" s="8">
        <v>2</v>
      </c>
      <c r="N41" s="8">
        <v>2</v>
      </c>
      <c r="O41" s="98">
        <f t="shared" si="3"/>
        <v>2</v>
      </c>
      <c r="P41" s="8">
        <v>5</v>
      </c>
      <c r="Q41" s="8">
        <v>6</v>
      </c>
      <c r="R41" s="8">
        <v>7</v>
      </c>
      <c r="S41" s="8"/>
      <c r="T41" s="98">
        <f t="shared" si="4"/>
        <v>6</v>
      </c>
      <c r="U41" s="90">
        <f t="shared" si="5"/>
        <v>4</v>
      </c>
      <c r="V41" s="8">
        <v>5</v>
      </c>
      <c r="W41" s="8">
        <v>7</v>
      </c>
      <c r="X41" s="8"/>
      <c r="Y41" s="8">
        <v>6</v>
      </c>
      <c r="Z41" s="8"/>
      <c r="AA41" s="89">
        <f t="shared" si="6"/>
        <v>5.5</v>
      </c>
      <c r="AK41"/>
    </row>
    <row r="42" spans="1:37" x14ac:dyDescent="0.25">
      <c r="A42" s="211">
        <f t="shared" si="7"/>
        <v>41</v>
      </c>
      <c r="B42" s="198">
        <v>4</v>
      </c>
      <c r="C42" s="8">
        <v>4</v>
      </c>
      <c r="D42" s="8">
        <v>5</v>
      </c>
      <c r="E42" s="8">
        <v>6</v>
      </c>
      <c r="F42" s="8"/>
      <c r="G42" s="8"/>
      <c r="H42" s="91">
        <f t="shared" si="0"/>
        <v>4.75</v>
      </c>
      <c r="I42" s="8">
        <v>6</v>
      </c>
      <c r="J42" s="8">
        <v>6</v>
      </c>
      <c r="K42" s="98">
        <f t="shared" si="1"/>
        <v>6</v>
      </c>
      <c r="L42" s="90">
        <f t="shared" si="2"/>
        <v>5.375</v>
      </c>
      <c r="M42" s="8">
        <v>5</v>
      </c>
      <c r="N42" s="8">
        <v>5</v>
      </c>
      <c r="O42" s="98">
        <f t="shared" si="3"/>
        <v>5</v>
      </c>
      <c r="P42" s="8">
        <v>6</v>
      </c>
      <c r="Q42" s="8"/>
      <c r="R42" s="8">
        <v>6</v>
      </c>
      <c r="S42" s="8"/>
      <c r="T42" s="98">
        <f t="shared" si="4"/>
        <v>6</v>
      </c>
      <c r="U42" s="90">
        <f t="shared" si="5"/>
        <v>5.5</v>
      </c>
      <c r="V42" s="8">
        <v>6</v>
      </c>
      <c r="W42" s="8">
        <v>5</v>
      </c>
      <c r="X42" s="8"/>
      <c r="Y42" s="8">
        <v>5</v>
      </c>
      <c r="Z42" s="8"/>
      <c r="AA42" s="89">
        <f t="shared" si="6"/>
        <v>5.375</v>
      </c>
      <c r="AK42"/>
    </row>
    <row r="43" spans="1:37" x14ac:dyDescent="0.25">
      <c r="A43" s="211">
        <f t="shared" si="7"/>
        <v>42</v>
      </c>
      <c r="B43" s="198">
        <v>5</v>
      </c>
      <c r="C43" s="8">
        <v>7</v>
      </c>
      <c r="D43" s="8">
        <v>7</v>
      </c>
      <c r="E43" s="8"/>
      <c r="F43" s="8"/>
      <c r="G43" s="8"/>
      <c r="H43" s="91">
        <f t="shared" si="0"/>
        <v>6.333333333333333</v>
      </c>
      <c r="I43" s="8">
        <v>6</v>
      </c>
      <c r="J43" s="8">
        <v>8</v>
      </c>
      <c r="K43" s="98">
        <f t="shared" si="1"/>
        <v>7</v>
      </c>
      <c r="L43" s="90">
        <f t="shared" si="2"/>
        <v>6.6666666666666661</v>
      </c>
      <c r="M43" s="8">
        <v>7</v>
      </c>
      <c r="N43" s="8">
        <v>7</v>
      </c>
      <c r="O43" s="98">
        <f t="shared" si="3"/>
        <v>7</v>
      </c>
      <c r="P43" s="8">
        <v>7</v>
      </c>
      <c r="Q43" s="8">
        <v>7</v>
      </c>
      <c r="R43" s="8">
        <v>9</v>
      </c>
      <c r="S43" s="8"/>
      <c r="T43" s="98">
        <f t="shared" si="4"/>
        <v>7.666666666666667</v>
      </c>
      <c r="U43" s="90">
        <f t="shared" si="5"/>
        <v>7.3333333333333339</v>
      </c>
      <c r="V43" s="8">
        <v>9</v>
      </c>
      <c r="W43" s="8">
        <v>7</v>
      </c>
      <c r="X43" s="8"/>
      <c r="Y43" s="8">
        <v>7</v>
      </c>
      <c r="Z43" s="8"/>
      <c r="AA43" s="89">
        <f t="shared" si="6"/>
        <v>7.4</v>
      </c>
      <c r="AK43"/>
    </row>
    <row r="44" spans="1:37" x14ac:dyDescent="0.25">
      <c r="A44" s="211">
        <f t="shared" si="7"/>
        <v>43</v>
      </c>
      <c r="B44" s="198">
        <v>8</v>
      </c>
      <c r="C44" s="8">
        <v>7</v>
      </c>
      <c r="D44" s="8">
        <v>9</v>
      </c>
      <c r="E44" s="8"/>
      <c r="F44" s="8"/>
      <c r="G44" s="8"/>
      <c r="H44" s="91">
        <f t="shared" si="0"/>
        <v>8</v>
      </c>
      <c r="I44" s="8">
        <v>8</v>
      </c>
      <c r="J44" s="8">
        <v>9</v>
      </c>
      <c r="K44" s="98">
        <f t="shared" si="1"/>
        <v>8.5</v>
      </c>
      <c r="L44" s="90">
        <f t="shared" si="2"/>
        <v>8.25</v>
      </c>
      <c r="M44" s="8">
        <v>7</v>
      </c>
      <c r="N44" s="8">
        <v>7</v>
      </c>
      <c r="O44" s="98">
        <f t="shared" si="3"/>
        <v>7</v>
      </c>
      <c r="P44" s="8">
        <v>8</v>
      </c>
      <c r="Q44" s="8">
        <v>6</v>
      </c>
      <c r="R44" s="8">
        <v>6</v>
      </c>
      <c r="S44" s="8"/>
      <c r="T44" s="98">
        <f t="shared" si="4"/>
        <v>6.666666666666667</v>
      </c>
      <c r="U44" s="90">
        <f t="shared" si="5"/>
        <v>6.8333333333333339</v>
      </c>
      <c r="V44" s="8">
        <v>7</v>
      </c>
      <c r="W44" s="8">
        <v>8</v>
      </c>
      <c r="X44" s="8"/>
      <c r="Y44" s="8">
        <v>5</v>
      </c>
      <c r="Z44" s="8"/>
      <c r="AA44" s="89">
        <f t="shared" si="6"/>
        <v>7.0166666666666675</v>
      </c>
      <c r="AK44"/>
    </row>
    <row r="45" spans="1:37" x14ac:dyDescent="0.25">
      <c r="A45" s="211">
        <f t="shared" si="7"/>
        <v>44</v>
      </c>
      <c r="B45" s="198">
        <v>6</v>
      </c>
      <c r="C45" s="8">
        <v>7</v>
      </c>
      <c r="D45" s="8">
        <v>8</v>
      </c>
      <c r="E45" s="8"/>
      <c r="F45" s="8"/>
      <c r="G45" s="8"/>
      <c r="H45" s="91">
        <f t="shared" si="0"/>
        <v>7</v>
      </c>
      <c r="I45" s="8">
        <v>7</v>
      </c>
      <c r="J45" s="8">
        <v>8</v>
      </c>
      <c r="K45" s="98">
        <f t="shared" si="1"/>
        <v>7.5</v>
      </c>
      <c r="L45" s="90">
        <f t="shared" si="2"/>
        <v>7.25</v>
      </c>
      <c r="M45" s="8">
        <v>6</v>
      </c>
      <c r="N45" s="8">
        <v>6</v>
      </c>
      <c r="O45" s="98">
        <f t="shared" si="3"/>
        <v>6</v>
      </c>
      <c r="P45" s="8">
        <v>7</v>
      </c>
      <c r="Q45" s="8">
        <v>8</v>
      </c>
      <c r="R45" s="8">
        <v>8</v>
      </c>
      <c r="S45" s="8"/>
      <c r="T45" s="98">
        <f t="shared" si="4"/>
        <v>7.666666666666667</v>
      </c>
      <c r="U45" s="90">
        <f t="shared" si="5"/>
        <v>6.8333333333333339</v>
      </c>
      <c r="V45" s="8">
        <v>8</v>
      </c>
      <c r="W45" s="8">
        <v>7</v>
      </c>
      <c r="X45" s="8"/>
      <c r="Y45" s="8">
        <v>5</v>
      </c>
      <c r="Z45" s="8"/>
      <c r="AA45" s="89">
        <f t="shared" si="6"/>
        <v>6.8166666666666673</v>
      </c>
      <c r="AK45"/>
    </row>
    <row r="46" spans="1:37" x14ac:dyDescent="0.25">
      <c r="A46" s="210">
        <f t="shared" si="7"/>
        <v>45</v>
      </c>
      <c r="B46" s="198">
        <v>8</v>
      </c>
      <c r="C46" s="8">
        <v>8</v>
      </c>
      <c r="D46" s="8">
        <v>7</v>
      </c>
      <c r="E46" s="8"/>
      <c r="F46" s="8"/>
      <c r="G46" s="8">
        <v>8</v>
      </c>
      <c r="H46" s="91">
        <f t="shared" si="0"/>
        <v>7.75</v>
      </c>
      <c r="I46" s="8">
        <v>8</v>
      </c>
      <c r="J46" s="8">
        <v>9</v>
      </c>
      <c r="K46" s="98">
        <f t="shared" si="1"/>
        <v>8.5</v>
      </c>
      <c r="L46" s="90">
        <f t="shared" si="2"/>
        <v>8.125</v>
      </c>
      <c r="M46" s="8">
        <v>5</v>
      </c>
      <c r="N46" s="8">
        <v>5</v>
      </c>
      <c r="O46" s="98">
        <f t="shared" si="3"/>
        <v>5</v>
      </c>
      <c r="P46" s="8">
        <v>7</v>
      </c>
      <c r="Q46" s="8">
        <v>8</v>
      </c>
      <c r="R46" s="10">
        <v>8</v>
      </c>
      <c r="S46" s="8"/>
      <c r="T46" s="98">
        <f t="shared" si="4"/>
        <v>7.666666666666667</v>
      </c>
      <c r="U46" s="90">
        <f t="shared" si="5"/>
        <v>6.3333333333333339</v>
      </c>
      <c r="V46" s="10">
        <v>6</v>
      </c>
      <c r="W46" s="10">
        <v>8</v>
      </c>
      <c r="X46" s="10"/>
      <c r="Y46" s="10">
        <v>7</v>
      </c>
      <c r="Z46" s="10"/>
      <c r="AA46" s="89">
        <f t="shared" si="6"/>
        <v>7.0916666666666668</v>
      </c>
      <c r="AK46"/>
    </row>
    <row r="47" spans="1:37" x14ac:dyDescent="0.25">
      <c r="A47" s="210">
        <f t="shared" si="7"/>
        <v>46</v>
      </c>
      <c r="B47" s="198">
        <v>6</v>
      </c>
      <c r="C47" s="8">
        <v>8</v>
      </c>
      <c r="D47" s="8">
        <v>5</v>
      </c>
      <c r="E47" s="8"/>
      <c r="F47" s="8"/>
      <c r="G47" s="8"/>
      <c r="H47" s="91">
        <f t="shared" si="0"/>
        <v>6.333333333333333</v>
      </c>
      <c r="I47" s="8">
        <v>7</v>
      </c>
      <c r="J47" s="8">
        <v>7</v>
      </c>
      <c r="K47" s="98">
        <f t="shared" si="1"/>
        <v>7</v>
      </c>
      <c r="L47" s="90">
        <f t="shared" si="2"/>
        <v>6.6666666666666661</v>
      </c>
      <c r="M47" s="8">
        <v>3</v>
      </c>
      <c r="N47" s="8">
        <v>3</v>
      </c>
      <c r="O47" s="98">
        <f t="shared" si="3"/>
        <v>3</v>
      </c>
      <c r="P47" s="8">
        <v>5</v>
      </c>
      <c r="Q47" s="8">
        <v>7</v>
      </c>
      <c r="R47" s="8">
        <v>7</v>
      </c>
      <c r="S47" s="8"/>
      <c r="T47" s="98">
        <f t="shared" si="4"/>
        <v>6.333333333333333</v>
      </c>
      <c r="U47" s="90">
        <f t="shared" si="5"/>
        <v>4.6666666666666661</v>
      </c>
      <c r="V47" s="8">
        <v>7</v>
      </c>
      <c r="W47" s="8">
        <v>9</v>
      </c>
      <c r="X47" s="8"/>
      <c r="Y47" s="8">
        <v>7</v>
      </c>
      <c r="Z47" s="8"/>
      <c r="AA47" s="89">
        <f t="shared" si="6"/>
        <v>6.8666666666666654</v>
      </c>
      <c r="AK47"/>
    </row>
    <row r="48" spans="1:37" x14ac:dyDescent="0.25">
      <c r="A48" s="211">
        <f t="shared" si="7"/>
        <v>47</v>
      </c>
      <c r="B48" s="198">
        <v>5</v>
      </c>
      <c r="C48" s="8">
        <v>6</v>
      </c>
      <c r="D48" s="8">
        <v>5</v>
      </c>
      <c r="E48" s="8"/>
      <c r="F48" s="8">
        <v>5</v>
      </c>
      <c r="G48" s="8"/>
      <c r="H48" s="91">
        <f t="shared" si="0"/>
        <v>5.25</v>
      </c>
      <c r="I48" s="8">
        <v>7</v>
      </c>
      <c r="J48" s="8">
        <v>6</v>
      </c>
      <c r="K48" s="98">
        <f t="shared" si="1"/>
        <v>6.5</v>
      </c>
      <c r="L48" s="90">
        <f t="shared" si="2"/>
        <v>5.875</v>
      </c>
      <c r="M48" s="8">
        <v>6</v>
      </c>
      <c r="N48" s="8">
        <v>6</v>
      </c>
      <c r="O48" s="98">
        <f t="shared" si="3"/>
        <v>6</v>
      </c>
      <c r="P48" s="8">
        <v>5</v>
      </c>
      <c r="Q48" s="8"/>
      <c r="R48" s="8">
        <v>8</v>
      </c>
      <c r="S48" s="8"/>
      <c r="T48" s="98">
        <f t="shared" si="4"/>
        <v>6.5</v>
      </c>
      <c r="U48" s="90">
        <f t="shared" si="5"/>
        <v>6.25</v>
      </c>
      <c r="V48" s="8">
        <v>8</v>
      </c>
      <c r="W48" s="8">
        <v>7</v>
      </c>
      <c r="X48" s="8"/>
      <c r="Y48" s="8">
        <v>7</v>
      </c>
      <c r="Z48" s="8"/>
      <c r="AA48" s="89">
        <f t="shared" si="6"/>
        <v>6.8250000000000002</v>
      </c>
      <c r="AK48"/>
    </row>
    <row r="49" spans="1:37" x14ac:dyDescent="0.25">
      <c r="A49" s="210">
        <f t="shared" si="7"/>
        <v>48</v>
      </c>
      <c r="B49" s="198">
        <v>3</v>
      </c>
      <c r="C49" s="8">
        <v>4</v>
      </c>
      <c r="D49" s="8">
        <v>6</v>
      </c>
      <c r="E49" s="8"/>
      <c r="F49" s="8"/>
      <c r="G49" s="8"/>
      <c r="H49" s="91">
        <f t="shared" si="0"/>
        <v>4.333333333333333</v>
      </c>
      <c r="I49" s="8">
        <v>3</v>
      </c>
      <c r="J49" s="8">
        <v>7</v>
      </c>
      <c r="K49" s="98">
        <f t="shared" si="1"/>
        <v>5</v>
      </c>
      <c r="L49" s="90">
        <f t="shared" si="2"/>
        <v>4.6666666666666661</v>
      </c>
      <c r="M49" s="8">
        <v>2</v>
      </c>
      <c r="N49" s="8">
        <v>1</v>
      </c>
      <c r="O49" s="98">
        <f t="shared" si="3"/>
        <v>1.5</v>
      </c>
      <c r="P49" s="8">
        <v>5</v>
      </c>
      <c r="Q49" s="8"/>
      <c r="R49" s="8">
        <v>5</v>
      </c>
      <c r="S49" s="8">
        <v>7</v>
      </c>
      <c r="T49" s="98">
        <f t="shared" si="4"/>
        <v>5.666666666666667</v>
      </c>
      <c r="U49" s="90">
        <f t="shared" si="5"/>
        <v>3.5833333333333335</v>
      </c>
      <c r="V49" s="8">
        <v>6</v>
      </c>
      <c r="W49" s="8">
        <v>7</v>
      </c>
      <c r="X49" s="8"/>
      <c r="Y49" s="8">
        <v>5</v>
      </c>
      <c r="Z49" s="8"/>
      <c r="AA49" s="89">
        <f t="shared" si="6"/>
        <v>5.25</v>
      </c>
      <c r="AK49"/>
    </row>
    <row r="50" spans="1:37" x14ac:dyDescent="0.25">
      <c r="A50" s="210">
        <f t="shared" si="7"/>
        <v>49</v>
      </c>
      <c r="B50" s="198">
        <v>8</v>
      </c>
      <c r="C50" s="8">
        <v>8</v>
      </c>
      <c r="D50" s="8">
        <v>9</v>
      </c>
      <c r="E50" s="8"/>
      <c r="F50" s="8">
        <v>9</v>
      </c>
      <c r="G50" s="8"/>
      <c r="H50" s="91">
        <f t="shared" si="0"/>
        <v>8.5</v>
      </c>
      <c r="I50" s="8">
        <v>6</v>
      </c>
      <c r="J50" s="8">
        <v>7</v>
      </c>
      <c r="K50" s="98">
        <f t="shared" si="1"/>
        <v>6.5</v>
      </c>
      <c r="L50" s="90">
        <f t="shared" si="2"/>
        <v>7.5</v>
      </c>
      <c r="M50" s="8">
        <v>7</v>
      </c>
      <c r="N50" s="8">
        <v>7</v>
      </c>
      <c r="O50" s="98">
        <f t="shared" si="3"/>
        <v>7</v>
      </c>
      <c r="P50" s="8">
        <v>6</v>
      </c>
      <c r="Q50" s="8"/>
      <c r="R50" s="8">
        <v>8</v>
      </c>
      <c r="S50" s="8"/>
      <c r="T50" s="98">
        <f t="shared" si="4"/>
        <v>7</v>
      </c>
      <c r="U50" s="90">
        <f t="shared" si="5"/>
        <v>7</v>
      </c>
      <c r="V50" s="8">
        <v>6</v>
      </c>
      <c r="W50" s="8">
        <v>9</v>
      </c>
      <c r="X50" s="8"/>
      <c r="Y50" s="8">
        <v>7</v>
      </c>
      <c r="Z50" s="8"/>
      <c r="AA50" s="89">
        <f t="shared" si="6"/>
        <v>7.3</v>
      </c>
      <c r="AK50"/>
    </row>
    <row r="51" spans="1:37" ht="15.75" thickBot="1" x14ac:dyDescent="0.3">
      <c r="A51" s="212">
        <f t="shared" si="7"/>
        <v>50</v>
      </c>
      <c r="B51" s="215">
        <v>3</v>
      </c>
      <c r="C51" s="215">
        <v>5</v>
      </c>
      <c r="D51" s="215">
        <v>7</v>
      </c>
      <c r="E51" s="215"/>
      <c r="F51" s="215"/>
      <c r="G51" s="215">
        <v>8</v>
      </c>
      <c r="H51" s="96">
        <f t="shared" si="0"/>
        <v>5.75</v>
      </c>
      <c r="I51" s="215">
        <v>5</v>
      </c>
      <c r="J51" s="215">
        <v>6</v>
      </c>
      <c r="K51" s="216">
        <f t="shared" si="1"/>
        <v>5.5</v>
      </c>
      <c r="L51" s="97">
        <f t="shared" si="2"/>
        <v>5.625</v>
      </c>
      <c r="M51" s="215">
        <v>3</v>
      </c>
      <c r="N51" s="215">
        <v>3</v>
      </c>
      <c r="O51" s="216">
        <f t="shared" si="3"/>
        <v>3</v>
      </c>
      <c r="P51" s="215">
        <v>5</v>
      </c>
      <c r="Q51" s="215">
        <v>6</v>
      </c>
      <c r="R51" s="215">
        <v>5</v>
      </c>
      <c r="S51" s="215"/>
      <c r="T51" s="216">
        <f t="shared" si="4"/>
        <v>5.333333333333333</v>
      </c>
      <c r="U51" s="97">
        <f t="shared" si="5"/>
        <v>4.1666666666666661</v>
      </c>
      <c r="V51" s="215">
        <v>6</v>
      </c>
      <c r="W51" s="215">
        <v>6</v>
      </c>
      <c r="X51" s="215"/>
      <c r="Y51" s="215">
        <v>5</v>
      </c>
      <c r="Z51" s="215"/>
      <c r="AA51" s="217">
        <f t="shared" si="6"/>
        <v>5.3583333333333325</v>
      </c>
      <c r="AK51"/>
    </row>
    <row r="52" spans="1:37" x14ac:dyDescent="0.25">
      <c r="A52" s="219">
        <f t="shared" si="7"/>
        <v>51</v>
      </c>
      <c r="B52" s="198">
        <v>7</v>
      </c>
      <c r="C52" s="8">
        <v>6</v>
      </c>
      <c r="D52" s="8">
        <v>6</v>
      </c>
      <c r="E52" s="5"/>
      <c r="F52" s="5"/>
      <c r="G52" s="5"/>
      <c r="H52" s="91">
        <f t="shared" si="0"/>
        <v>6.333333333333333</v>
      </c>
      <c r="I52" s="8">
        <v>5</v>
      </c>
      <c r="J52" s="8">
        <v>8</v>
      </c>
      <c r="K52" s="98">
        <f t="shared" si="1"/>
        <v>6.5</v>
      </c>
      <c r="L52" s="90">
        <f t="shared" si="2"/>
        <v>6.4166666666666661</v>
      </c>
      <c r="M52" s="8">
        <v>9</v>
      </c>
      <c r="N52" s="8">
        <v>9</v>
      </c>
      <c r="O52" s="98">
        <f t="shared" si="3"/>
        <v>9</v>
      </c>
      <c r="P52" s="8">
        <v>7</v>
      </c>
      <c r="Q52" s="8"/>
      <c r="R52" s="8">
        <v>9</v>
      </c>
      <c r="S52" s="8"/>
      <c r="T52" s="98">
        <f t="shared" si="4"/>
        <v>8</v>
      </c>
      <c r="U52" s="90">
        <f t="shared" si="5"/>
        <v>8.5</v>
      </c>
      <c r="V52" s="8">
        <v>8</v>
      </c>
      <c r="W52" s="8"/>
      <c r="X52" s="8"/>
      <c r="Y52" s="8">
        <v>7</v>
      </c>
      <c r="Z52" s="8"/>
      <c r="AA52" s="89">
        <f t="shared" si="6"/>
        <v>7.4791666666666661</v>
      </c>
      <c r="AK52"/>
    </row>
    <row r="53" spans="1:37" x14ac:dyDescent="0.25">
      <c r="A53" s="219">
        <f t="shared" si="7"/>
        <v>52</v>
      </c>
      <c r="B53" s="198">
        <v>9</v>
      </c>
      <c r="C53" s="8">
        <v>10</v>
      </c>
      <c r="D53" s="8">
        <v>9</v>
      </c>
      <c r="E53" s="5"/>
      <c r="F53" s="5"/>
      <c r="G53" s="5"/>
      <c r="H53" s="91">
        <f t="shared" si="0"/>
        <v>9.3333333333333339</v>
      </c>
      <c r="I53" s="8">
        <v>9</v>
      </c>
      <c r="J53" s="8">
        <v>9</v>
      </c>
      <c r="K53" s="98">
        <f t="shared" si="1"/>
        <v>9</v>
      </c>
      <c r="L53" s="90">
        <f t="shared" si="2"/>
        <v>9.1666666666666679</v>
      </c>
      <c r="M53" s="8">
        <v>8</v>
      </c>
      <c r="N53" s="8">
        <v>8</v>
      </c>
      <c r="O53" s="98">
        <f t="shared" si="3"/>
        <v>8</v>
      </c>
      <c r="P53" s="8">
        <v>9</v>
      </c>
      <c r="Q53" s="5"/>
      <c r="R53" s="8">
        <v>10</v>
      </c>
      <c r="T53" s="98">
        <f t="shared" si="4"/>
        <v>9.5</v>
      </c>
      <c r="U53" s="90">
        <f t="shared" si="5"/>
        <v>8.75</v>
      </c>
      <c r="V53" s="8">
        <v>8</v>
      </c>
      <c r="W53" s="5"/>
      <c r="X53" s="5"/>
      <c r="Y53" s="8">
        <v>8</v>
      </c>
      <c r="Z53" s="8"/>
      <c r="AA53" s="89">
        <f t="shared" si="6"/>
        <v>8.4791666666666679</v>
      </c>
      <c r="AK53"/>
    </row>
    <row r="54" spans="1:37" x14ac:dyDescent="0.25">
      <c r="A54" s="210">
        <f t="shared" si="7"/>
        <v>53</v>
      </c>
      <c r="B54" s="198">
        <v>7</v>
      </c>
      <c r="C54" s="8">
        <v>6</v>
      </c>
      <c r="D54" s="8">
        <v>7</v>
      </c>
      <c r="E54" s="8"/>
      <c r="F54" s="8"/>
      <c r="G54" s="8"/>
      <c r="H54" s="91">
        <f t="shared" si="0"/>
        <v>6.666666666666667</v>
      </c>
      <c r="I54" s="8">
        <v>6</v>
      </c>
      <c r="J54" s="8">
        <v>9</v>
      </c>
      <c r="K54" s="98">
        <f t="shared" si="1"/>
        <v>7.5</v>
      </c>
      <c r="L54" s="90">
        <f t="shared" si="2"/>
        <v>7.0833333333333339</v>
      </c>
      <c r="M54" s="8">
        <v>4</v>
      </c>
      <c r="N54" s="8">
        <v>4</v>
      </c>
      <c r="O54" s="98">
        <f t="shared" si="3"/>
        <v>4</v>
      </c>
      <c r="P54" s="8">
        <v>6</v>
      </c>
      <c r="Q54" s="8"/>
      <c r="R54" s="8">
        <v>8</v>
      </c>
      <c r="T54" s="98">
        <f t="shared" si="4"/>
        <v>7</v>
      </c>
      <c r="U54" s="90">
        <f t="shared" si="5"/>
        <v>5.5</v>
      </c>
      <c r="V54" s="8">
        <v>6</v>
      </c>
      <c r="W54" s="8"/>
      <c r="X54" s="8"/>
      <c r="Y54" s="8">
        <v>6</v>
      </c>
      <c r="Z54" s="8"/>
      <c r="AA54" s="89">
        <f t="shared" si="6"/>
        <v>6.1458333333333339</v>
      </c>
      <c r="AK54"/>
    </row>
    <row r="55" spans="1:37" x14ac:dyDescent="0.25">
      <c r="A55" s="211">
        <f t="shared" si="7"/>
        <v>54</v>
      </c>
      <c r="B55" s="198">
        <v>2</v>
      </c>
      <c r="C55" s="8">
        <v>2</v>
      </c>
      <c r="D55" s="8">
        <v>1</v>
      </c>
      <c r="E55" s="8"/>
      <c r="F55" s="8">
        <v>1</v>
      </c>
      <c r="G55" s="8"/>
      <c r="H55" s="91">
        <f t="shared" si="0"/>
        <v>1.5</v>
      </c>
      <c r="I55" s="8">
        <v>5</v>
      </c>
      <c r="J55" s="8">
        <v>7</v>
      </c>
      <c r="K55" s="98">
        <f t="shared" si="1"/>
        <v>6</v>
      </c>
      <c r="L55" s="90">
        <f t="shared" si="2"/>
        <v>3.75</v>
      </c>
      <c r="M55" s="8">
        <v>1</v>
      </c>
      <c r="N55" s="8">
        <v>1</v>
      </c>
      <c r="O55" s="98">
        <f t="shared" si="3"/>
        <v>1</v>
      </c>
      <c r="P55" s="8">
        <v>4</v>
      </c>
      <c r="Q55" s="8"/>
      <c r="R55" s="8">
        <v>5</v>
      </c>
      <c r="T55" s="98">
        <f t="shared" si="4"/>
        <v>4.5</v>
      </c>
      <c r="U55" s="90">
        <f t="shared" si="5"/>
        <v>2.75</v>
      </c>
      <c r="V55" s="8">
        <v>7</v>
      </c>
      <c r="W55" s="8">
        <v>6</v>
      </c>
      <c r="X55" s="8"/>
      <c r="Y55" s="8">
        <v>2</v>
      </c>
      <c r="Z55" s="8"/>
      <c r="AA55" s="89">
        <f t="shared" si="6"/>
        <v>4.3</v>
      </c>
      <c r="AK55"/>
    </row>
    <row r="56" spans="1:37" x14ac:dyDescent="0.25">
      <c r="A56" s="210">
        <f t="shared" si="7"/>
        <v>55</v>
      </c>
      <c r="B56" s="198">
        <v>5</v>
      </c>
      <c r="C56" s="8">
        <v>5</v>
      </c>
      <c r="D56" s="8">
        <v>9</v>
      </c>
      <c r="E56" s="8"/>
      <c r="F56" s="8"/>
      <c r="G56" s="8"/>
      <c r="H56" s="91">
        <f t="shared" si="0"/>
        <v>6.333333333333333</v>
      </c>
      <c r="I56" s="8">
        <v>5</v>
      </c>
      <c r="J56" s="8">
        <v>8</v>
      </c>
      <c r="K56" s="98">
        <f t="shared" si="1"/>
        <v>6.5</v>
      </c>
      <c r="L56" s="90">
        <f t="shared" si="2"/>
        <v>6.4166666666666661</v>
      </c>
      <c r="M56" s="8">
        <v>5</v>
      </c>
      <c r="N56" s="8">
        <v>5</v>
      </c>
      <c r="O56" s="98">
        <f t="shared" si="3"/>
        <v>5</v>
      </c>
      <c r="P56" s="8">
        <v>5</v>
      </c>
      <c r="Q56" s="8">
        <v>7</v>
      </c>
      <c r="R56" s="8">
        <v>8</v>
      </c>
      <c r="T56" s="98">
        <f t="shared" si="4"/>
        <v>6.666666666666667</v>
      </c>
      <c r="U56" s="90">
        <f t="shared" si="5"/>
        <v>5.8333333333333339</v>
      </c>
      <c r="V56" s="8">
        <v>7</v>
      </c>
      <c r="W56" s="8">
        <v>7</v>
      </c>
      <c r="X56" s="8"/>
      <c r="Y56" s="8">
        <v>4</v>
      </c>
      <c r="Z56" s="8"/>
      <c r="AA56" s="89">
        <f t="shared" si="6"/>
        <v>6.05</v>
      </c>
      <c r="AK56"/>
    </row>
    <row r="57" spans="1:37" x14ac:dyDescent="0.25">
      <c r="A57" s="220">
        <f t="shared" si="7"/>
        <v>56</v>
      </c>
      <c r="B57" s="198">
        <v>5</v>
      </c>
      <c r="C57" s="8">
        <v>6</v>
      </c>
      <c r="D57" s="8">
        <v>4</v>
      </c>
      <c r="E57" s="8"/>
      <c r="F57" s="8"/>
      <c r="G57" s="8"/>
      <c r="H57" s="91">
        <f t="shared" si="0"/>
        <v>5</v>
      </c>
      <c r="I57" s="8">
        <v>6</v>
      </c>
      <c r="J57" s="8">
        <v>7</v>
      </c>
      <c r="K57" s="98">
        <f t="shared" si="1"/>
        <v>6.5</v>
      </c>
      <c r="L57" s="90">
        <f t="shared" si="2"/>
        <v>5.75</v>
      </c>
      <c r="M57" s="8">
        <v>4</v>
      </c>
      <c r="N57" s="8">
        <v>4</v>
      </c>
      <c r="O57" s="98">
        <f t="shared" si="3"/>
        <v>4</v>
      </c>
      <c r="P57" s="8">
        <v>6</v>
      </c>
      <c r="Q57" s="8"/>
      <c r="R57" s="8">
        <v>8</v>
      </c>
      <c r="T57" s="98">
        <f t="shared" si="4"/>
        <v>7</v>
      </c>
      <c r="U57" s="90">
        <f t="shared" si="5"/>
        <v>5.5</v>
      </c>
      <c r="V57" s="8">
        <v>7</v>
      </c>
      <c r="W57" s="8"/>
      <c r="X57" s="8"/>
      <c r="Y57" s="8">
        <v>7</v>
      </c>
      <c r="Z57" s="8"/>
      <c r="AA57" s="89">
        <f t="shared" si="6"/>
        <v>6.3125</v>
      </c>
      <c r="AK57"/>
    </row>
    <row r="58" spans="1:37" x14ac:dyDescent="0.25">
      <c r="A58" s="210">
        <f t="shared" si="7"/>
        <v>57</v>
      </c>
      <c r="B58" s="198">
        <v>9</v>
      </c>
      <c r="C58" s="8">
        <v>8</v>
      </c>
      <c r="D58" s="8">
        <v>8</v>
      </c>
      <c r="E58" s="8">
        <v>9</v>
      </c>
      <c r="F58" s="8"/>
      <c r="G58" s="8"/>
      <c r="H58" s="91">
        <f t="shared" si="0"/>
        <v>8.5</v>
      </c>
      <c r="I58" s="8">
        <v>8</v>
      </c>
      <c r="J58" s="8">
        <v>9</v>
      </c>
      <c r="K58" s="98">
        <f t="shared" si="1"/>
        <v>8.5</v>
      </c>
      <c r="L58" s="90">
        <f t="shared" si="2"/>
        <v>8.5</v>
      </c>
      <c r="M58" s="8">
        <v>8</v>
      </c>
      <c r="N58" s="8">
        <v>8</v>
      </c>
      <c r="O58" s="98">
        <f t="shared" si="3"/>
        <v>8</v>
      </c>
      <c r="P58" s="8">
        <v>9</v>
      </c>
      <c r="Q58" s="8"/>
      <c r="R58" s="8">
        <v>9</v>
      </c>
      <c r="T58" s="98">
        <f t="shared" si="4"/>
        <v>9</v>
      </c>
      <c r="U58" s="90">
        <f t="shared" si="5"/>
        <v>8.5</v>
      </c>
      <c r="V58" s="8">
        <v>8</v>
      </c>
      <c r="W58" s="8">
        <v>10</v>
      </c>
      <c r="X58" s="8"/>
      <c r="Y58" s="8">
        <v>8</v>
      </c>
      <c r="Z58" s="8"/>
      <c r="AA58" s="89">
        <f t="shared" si="6"/>
        <v>8.6</v>
      </c>
      <c r="AK58"/>
    </row>
    <row r="59" spans="1:37" x14ac:dyDescent="0.25">
      <c r="A59" s="210">
        <f t="shared" si="7"/>
        <v>58</v>
      </c>
      <c r="B59" s="198">
        <v>6</v>
      </c>
      <c r="C59" s="8">
        <v>6</v>
      </c>
      <c r="D59" s="8">
        <v>7</v>
      </c>
      <c r="E59" s="8"/>
      <c r="F59" s="8">
        <v>7</v>
      </c>
      <c r="G59" s="8"/>
      <c r="H59" s="91">
        <f t="shared" si="0"/>
        <v>6.5</v>
      </c>
      <c r="I59" s="8">
        <v>7</v>
      </c>
      <c r="J59" s="8">
        <v>8</v>
      </c>
      <c r="K59" s="98">
        <f t="shared" si="1"/>
        <v>7.5</v>
      </c>
      <c r="L59" s="90">
        <f t="shared" si="2"/>
        <v>7</v>
      </c>
      <c r="M59" s="8">
        <v>5</v>
      </c>
      <c r="N59" s="8">
        <v>5</v>
      </c>
      <c r="O59" s="98">
        <f t="shared" si="3"/>
        <v>5</v>
      </c>
      <c r="P59" s="8">
        <v>6</v>
      </c>
      <c r="Q59" s="8"/>
      <c r="R59" s="8">
        <v>8</v>
      </c>
      <c r="T59" s="98">
        <f t="shared" si="4"/>
        <v>7</v>
      </c>
      <c r="U59" s="90">
        <f t="shared" si="5"/>
        <v>6</v>
      </c>
      <c r="V59" s="8">
        <v>7</v>
      </c>
      <c r="W59" s="8">
        <v>7</v>
      </c>
      <c r="X59" s="8"/>
      <c r="Y59" s="8">
        <v>8</v>
      </c>
      <c r="Z59" s="8"/>
      <c r="AA59" s="89">
        <f t="shared" si="6"/>
        <v>7</v>
      </c>
      <c r="AK59"/>
    </row>
    <row r="60" spans="1:37" x14ac:dyDescent="0.25">
      <c r="A60" s="219">
        <f t="shared" si="7"/>
        <v>59</v>
      </c>
      <c r="B60" s="198">
        <v>9</v>
      </c>
      <c r="C60" s="8">
        <v>10</v>
      </c>
      <c r="D60" s="8">
        <v>9</v>
      </c>
      <c r="E60" s="8"/>
      <c r="F60" s="8">
        <v>10</v>
      </c>
      <c r="G60" s="8"/>
      <c r="H60" s="91">
        <f t="shared" si="0"/>
        <v>9.5</v>
      </c>
      <c r="I60" s="8">
        <v>10</v>
      </c>
      <c r="J60" s="8">
        <v>9</v>
      </c>
      <c r="K60" s="98">
        <f t="shared" si="1"/>
        <v>9.5</v>
      </c>
      <c r="L60" s="90">
        <f t="shared" si="2"/>
        <v>9.5</v>
      </c>
      <c r="M60" s="8">
        <v>7</v>
      </c>
      <c r="N60" s="8">
        <v>7</v>
      </c>
      <c r="O60" s="98">
        <f t="shared" si="3"/>
        <v>7</v>
      </c>
      <c r="P60" s="8">
        <v>9</v>
      </c>
      <c r="Q60" s="8"/>
      <c r="R60" s="8">
        <v>10</v>
      </c>
      <c r="T60" s="98">
        <f t="shared" si="4"/>
        <v>9.5</v>
      </c>
      <c r="U60" s="90">
        <f t="shared" si="5"/>
        <v>8.25</v>
      </c>
      <c r="V60" s="8">
        <v>7</v>
      </c>
      <c r="W60" s="8"/>
      <c r="X60" s="8"/>
      <c r="Y60" s="8">
        <v>10</v>
      </c>
      <c r="Z60" s="8"/>
      <c r="AA60" s="89">
        <f t="shared" si="6"/>
        <v>8.6875</v>
      </c>
      <c r="AK60"/>
    </row>
    <row r="61" spans="1:37" x14ac:dyDescent="0.25">
      <c r="A61" s="219">
        <f t="shared" si="7"/>
        <v>60</v>
      </c>
      <c r="B61" s="198">
        <v>9</v>
      </c>
      <c r="C61" s="8">
        <v>10</v>
      </c>
      <c r="D61" s="8">
        <v>9</v>
      </c>
      <c r="E61" s="8"/>
      <c r="F61" s="8"/>
      <c r="G61" s="8"/>
      <c r="H61" s="91">
        <f t="shared" si="0"/>
        <v>9.3333333333333339</v>
      </c>
      <c r="I61" s="8">
        <v>10</v>
      </c>
      <c r="J61" s="8">
        <v>9</v>
      </c>
      <c r="K61" s="98">
        <f t="shared" si="1"/>
        <v>9.5</v>
      </c>
      <c r="L61" s="90">
        <f t="shared" si="2"/>
        <v>9.4166666666666679</v>
      </c>
      <c r="M61" s="8">
        <v>9</v>
      </c>
      <c r="N61" s="8">
        <v>9</v>
      </c>
      <c r="O61" s="98">
        <f t="shared" si="3"/>
        <v>9</v>
      </c>
      <c r="P61" s="8">
        <v>9</v>
      </c>
      <c r="Q61" s="8"/>
      <c r="R61" s="8">
        <v>10</v>
      </c>
      <c r="T61" s="98">
        <f t="shared" si="4"/>
        <v>9.5</v>
      </c>
      <c r="U61" s="90">
        <f t="shared" si="5"/>
        <v>9.25</v>
      </c>
      <c r="V61" s="8">
        <v>9</v>
      </c>
      <c r="W61" s="8"/>
      <c r="X61" s="8"/>
      <c r="Y61" s="8">
        <v>10</v>
      </c>
      <c r="Z61" s="8"/>
      <c r="AA61" s="89">
        <f t="shared" si="6"/>
        <v>9.4166666666666679</v>
      </c>
      <c r="AK61"/>
    </row>
    <row r="62" spans="1:37" x14ac:dyDescent="0.25">
      <c r="A62" s="220">
        <f t="shared" si="7"/>
        <v>61</v>
      </c>
      <c r="B62" s="198">
        <v>7</v>
      </c>
      <c r="C62" s="8">
        <v>7</v>
      </c>
      <c r="D62" s="8">
        <v>6</v>
      </c>
      <c r="E62" s="8"/>
      <c r="F62" s="8"/>
      <c r="G62" s="8"/>
      <c r="H62" s="91">
        <f t="shared" si="0"/>
        <v>6.666666666666667</v>
      </c>
      <c r="I62" s="8">
        <v>9</v>
      </c>
      <c r="J62" s="8">
        <v>9</v>
      </c>
      <c r="K62" s="98">
        <f t="shared" si="1"/>
        <v>9</v>
      </c>
      <c r="L62" s="90">
        <f t="shared" si="2"/>
        <v>7.8333333333333339</v>
      </c>
      <c r="M62" s="8">
        <v>6</v>
      </c>
      <c r="N62" s="8">
        <v>6</v>
      </c>
      <c r="O62" s="98">
        <f t="shared" si="3"/>
        <v>6</v>
      </c>
      <c r="P62" s="8">
        <v>9</v>
      </c>
      <c r="Q62" s="8"/>
      <c r="R62" s="8">
        <v>8</v>
      </c>
      <c r="T62" s="98">
        <f t="shared" si="4"/>
        <v>8.5</v>
      </c>
      <c r="U62" s="90">
        <f t="shared" si="5"/>
        <v>7.25</v>
      </c>
      <c r="V62" s="8">
        <v>8</v>
      </c>
      <c r="W62" s="8"/>
      <c r="X62" s="8"/>
      <c r="Y62" s="8">
        <v>7</v>
      </c>
      <c r="Z62" s="8"/>
      <c r="AA62" s="89">
        <f t="shared" si="6"/>
        <v>7.5208333333333339</v>
      </c>
      <c r="AK62"/>
    </row>
    <row r="63" spans="1:37" x14ac:dyDescent="0.25">
      <c r="A63" s="210">
        <f t="shared" si="7"/>
        <v>62</v>
      </c>
      <c r="B63" s="198">
        <v>8</v>
      </c>
      <c r="C63" s="8">
        <v>9</v>
      </c>
      <c r="D63" s="8">
        <v>9</v>
      </c>
      <c r="E63" s="8"/>
      <c r="F63" s="8"/>
      <c r="G63" s="8">
        <v>9</v>
      </c>
      <c r="H63" s="91">
        <f t="shared" si="0"/>
        <v>8.75</v>
      </c>
      <c r="I63" s="8">
        <v>9</v>
      </c>
      <c r="J63" s="8">
        <v>9</v>
      </c>
      <c r="K63" s="98">
        <f t="shared" si="1"/>
        <v>9</v>
      </c>
      <c r="L63" s="90">
        <f t="shared" si="2"/>
        <v>8.875</v>
      </c>
      <c r="M63" s="8">
        <v>6</v>
      </c>
      <c r="N63" s="8">
        <v>6</v>
      </c>
      <c r="O63" s="98">
        <f t="shared" si="3"/>
        <v>6</v>
      </c>
      <c r="P63" s="8">
        <v>8</v>
      </c>
      <c r="Q63" s="8">
        <v>9</v>
      </c>
      <c r="R63" s="8">
        <v>9</v>
      </c>
      <c r="T63" s="98">
        <f t="shared" si="4"/>
        <v>8.6666666666666661</v>
      </c>
      <c r="U63" s="90">
        <f t="shared" si="5"/>
        <v>7.333333333333333</v>
      </c>
      <c r="V63" s="8">
        <v>8</v>
      </c>
      <c r="W63" s="8">
        <v>10</v>
      </c>
      <c r="X63" s="8"/>
      <c r="Y63" s="8">
        <v>8</v>
      </c>
      <c r="Z63" s="8"/>
      <c r="AA63" s="89">
        <f t="shared" si="6"/>
        <v>8.4416666666666664</v>
      </c>
      <c r="AK63"/>
    </row>
    <row r="64" spans="1:37" x14ac:dyDescent="0.25">
      <c r="A64" s="210">
        <f t="shared" si="7"/>
        <v>63</v>
      </c>
      <c r="B64" s="198">
        <v>2</v>
      </c>
      <c r="C64" s="8">
        <v>3</v>
      </c>
      <c r="D64" s="8">
        <v>4</v>
      </c>
      <c r="E64" s="8"/>
      <c r="F64" s="8"/>
      <c r="G64" s="8"/>
      <c r="H64" s="91">
        <f t="shared" si="0"/>
        <v>3</v>
      </c>
      <c r="I64" s="8">
        <v>3</v>
      </c>
      <c r="J64" s="8">
        <v>8</v>
      </c>
      <c r="K64" s="98">
        <f t="shared" si="1"/>
        <v>5.5</v>
      </c>
      <c r="L64" s="90">
        <f t="shared" si="2"/>
        <v>4.25</v>
      </c>
      <c r="M64" s="8">
        <v>3</v>
      </c>
      <c r="N64" s="8">
        <v>3</v>
      </c>
      <c r="O64" s="98">
        <f t="shared" si="3"/>
        <v>3</v>
      </c>
      <c r="P64" s="8">
        <v>5</v>
      </c>
      <c r="Q64" s="8"/>
      <c r="R64" s="8">
        <v>5</v>
      </c>
      <c r="T64" s="98">
        <f t="shared" si="4"/>
        <v>5</v>
      </c>
      <c r="U64" s="90">
        <f t="shared" si="5"/>
        <v>4</v>
      </c>
      <c r="V64" s="8">
        <v>6</v>
      </c>
      <c r="W64" s="8"/>
      <c r="X64" s="8"/>
      <c r="Y64" s="8">
        <v>4</v>
      </c>
      <c r="Z64" s="8"/>
      <c r="AA64" s="89">
        <f t="shared" si="6"/>
        <v>4.5625</v>
      </c>
      <c r="AK64"/>
    </row>
    <row r="65" spans="1:37" x14ac:dyDescent="0.25">
      <c r="A65" s="220">
        <f t="shared" si="7"/>
        <v>64</v>
      </c>
      <c r="B65" s="198">
        <v>2</v>
      </c>
      <c r="C65" s="8">
        <v>3</v>
      </c>
      <c r="D65" s="8">
        <v>3</v>
      </c>
      <c r="E65" s="8"/>
      <c r="F65" s="8"/>
      <c r="G65" s="8"/>
      <c r="H65" s="91">
        <f t="shared" si="0"/>
        <v>2.6666666666666665</v>
      </c>
      <c r="I65" s="8">
        <v>5</v>
      </c>
      <c r="J65" s="8">
        <v>7</v>
      </c>
      <c r="K65" s="98">
        <f t="shared" si="1"/>
        <v>6</v>
      </c>
      <c r="L65" s="90">
        <f t="shared" si="2"/>
        <v>4.333333333333333</v>
      </c>
      <c r="M65" s="8">
        <v>3</v>
      </c>
      <c r="N65" s="8">
        <v>3</v>
      </c>
      <c r="O65" s="98">
        <f t="shared" si="3"/>
        <v>3</v>
      </c>
      <c r="P65" s="8">
        <v>5</v>
      </c>
      <c r="Q65" s="8"/>
      <c r="R65" s="8">
        <v>7</v>
      </c>
      <c r="T65" s="98">
        <f t="shared" si="4"/>
        <v>6</v>
      </c>
      <c r="U65" s="90">
        <f t="shared" si="5"/>
        <v>4.5</v>
      </c>
      <c r="V65" s="8">
        <v>6</v>
      </c>
      <c r="W65" s="8"/>
      <c r="X65" s="8"/>
      <c r="Y65" s="8">
        <v>6</v>
      </c>
      <c r="Z65" s="8"/>
      <c r="AA65" s="89">
        <f t="shared" si="6"/>
        <v>5.208333333333333</v>
      </c>
      <c r="AK65"/>
    </row>
    <row r="66" spans="1:37" x14ac:dyDescent="0.25">
      <c r="A66" s="220">
        <f t="shared" si="7"/>
        <v>65</v>
      </c>
      <c r="B66" s="198">
        <v>7</v>
      </c>
      <c r="C66" s="8">
        <v>7</v>
      </c>
      <c r="D66" s="8">
        <v>6</v>
      </c>
      <c r="E66" s="8"/>
      <c r="F66" s="8">
        <v>4</v>
      </c>
      <c r="G66" s="8"/>
      <c r="H66" s="91">
        <f t="shared" si="0"/>
        <v>6</v>
      </c>
      <c r="I66" s="8">
        <v>7</v>
      </c>
      <c r="J66" s="8">
        <v>8</v>
      </c>
      <c r="K66" s="98">
        <f t="shared" si="1"/>
        <v>7.5</v>
      </c>
      <c r="L66" s="90">
        <f t="shared" si="2"/>
        <v>6.75</v>
      </c>
      <c r="M66" s="8">
        <v>5</v>
      </c>
      <c r="N66" s="8">
        <v>5</v>
      </c>
      <c r="O66" s="98">
        <f t="shared" si="3"/>
        <v>5</v>
      </c>
      <c r="P66" s="8">
        <v>8</v>
      </c>
      <c r="Q66" s="8"/>
      <c r="R66" s="8">
        <v>8</v>
      </c>
      <c r="T66" s="98">
        <f t="shared" si="4"/>
        <v>8</v>
      </c>
      <c r="U66" s="90">
        <f t="shared" si="5"/>
        <v>6.5</v>
      </c>
      <c r="V66" s="8">
        <v>7</v>
      </c>
      <c r="W66" s="8"/>
      <c r="X66" s="8"/>
      <c r="Y66" s="8">
        <v>5</v>
      </c>
      <c r="Z66" s="8"/>
      <c r="AA66" s="89">
        <f t="shared" si="6"/>
        <v>6.3125</v>
      </c>
      <c r="AK66"/>
    </row>
    <row r="67" spans="1:37" x14ac:dyDescent="0.25">
      <c r="A67" s="219">
        <f t="shared" si="7"/>
        <v>66</v>
      </c>
      <c r="B67" s="198">
        <v>9</v>
      </c>
      <c r="C67" s="8">
        <v>9</v>
      </c>
      <c r="D67" s="8">
        <v>9</v>
      </c>
      <c r="E67" s="8"/>
      <c r="F67" s="8"/>
      <c r="G67" s="8"/>
      <c r="H67" s="91">
        <f t="shared" ref="H67:H107" si="8">AVERAGE(B67:G67)</f>
        <v>9</v>
      </c>
      <c r="I67" s="8">
        <v>9</v>
      </c>
      <c r="J67" s="8">
        <v>9</v>
      </c>
      <c r="K67" s="98">
        <f t="shared" ref="K67:K107" si="9">AVERAGE(I67:J67)</f>
        <v>9</v>
      </c>
      <c r="L67" s="90">
        <f t="shared" ref="L67:L107" si="10">AVERAGE(H67,K67)</f>
        <v>9</v>
      </c>
      <c r="M67" s="8">
        <v>7</v>
      </c>
      <c r="N67" s="8">
        <v>7</v>
      </c>
      <c r="O67" s="98">
        <f t="shared" ref="O67:O107" si="11">AVERAGE(M67:N67)</f>
        <v>7</v>
      </c>
      <c r="P67" s="8">
        <v>9</v>
      </c>
      <c r="Q67" s="8"/>
      <c r="R67" s="8">
        <v>10</v>
      </c>
      <c r="T67" s="98">
        <f t="shared" ref="T67:T107" si="12">AVERAGE(P67:S67)</f>
        <v>9.5</v>
      </c>
      <c r="U67" s="90">
        <f t="shared" ref="U67:U107" si="13">AVERAGE(O67,T67)</f>
        <v>8.25</v>
      </c>
      <c r="V67" s="8">
        <v>8</v>
      </c>
      <c r="W67" s="8"/>
      <c r="X67" s="8"/>
      <c r="Y67" s="8">
        <v>8</v>
      </c>
      <c r="Z67" s="8"/>
      <c r="AA67" s="89">
        <f t="shared" ref="AA67:AA107" si="14">AVERAGE(L67,U67,V67:Z67)</f>
        <v>8.3125</v>
      </c>
      <c r="AK67"/>
    </row>
    <row r="68" spans="1:37" x14ac:dyDescent="0.25">
      <c r="A68" s="210">
        <f t="shared" ref="A68:A107" si="15">A67+1</f>
        <v>67</v>
      </c>
      <c r="B68" s="198">
        <v>1</v>
      </c>
      <c r="C68" s="8">
        <v>1</v>
      </c>
      <c r="D68" s="8">
        <v>1</v>
      </c>
      <c r="E68" s="8"/>
      <c r="F68" s="8"/>
      <c r="G68" s="8">
        <v>1</v>
      </c>
      <c r="H68" s="91">
        <f t="shared" si="8"/>
        <v>1</v>
      </c>
      <c r="I68" s="8">
        <v>3</v>
      </c>
      <c r="J68" s="8">
        <v>6</v>
      </c>
      <c r="K68" s="98">
        <f t="shared" si="9"/>
        <v>4.5</v>
      </c>
      <c r="L68" s="90">
        <f t="shared" si="10"/>
        <v>2.75</v>
      </c>
      <c r="M68" s="8">
        <v>1</v>
      </c>
      <c r="N68" s="8">
        <v>1</v>
      </c>
      <c r="O68" s="98">
        <f t="shared" si="11"/>
        <v>1</v>
      </c>
      <c r="P68" s="8">
        <v>3</v>
      </c>
      <c r="Q68" s="8"/>
      <c r="R68" s="8">
        <v>2</v>
      </c>
      <c r="T68" s="98">
        <f t="shared" si="12"/>
        <v>2.5</v>
      </c>
      <c r="U68" s="90">
        <f t="shared" si="13"/>
        <v>1.75</v>
      </c>
      <c r="V68" s="8">
        <v>4</v>
      </c>
      <c r="W68" s="8">
        <v>1</v>
      </c>
      <c r="X68" s="8"/>
      <c r="Y68" s="8">
        <v>2</v>
      </c>
      <c r="Z68" s="8"/>
      <c r="AA68" s="89">
        <f t="shared" si="14"/>
        <v>2.2999999999999998</v>
      </c>
      <c r="AK68"/>
    </row>
    <row r="69" spans="1:37" x14ac:dyDescent="0.25">
      <c r="A69" s="211">
        <f t="shared" si="15"/>
        <v>68</v>
      </c>
      <c r="B69" s="198">
        <v>7</v>
      </c>
      <c r="C69" s="8">
        <v>8</v>
      </c>
      <c r="D69" s="8">
        <v>7</v>
      </c>
      <c r="E69" s="8"/>
      <c r="F69" s="8"/>
      <c r="G69" s="8"/>
      <c r="H69" s="91">
        <f t="shared" si="8"/>
        <v>7.333333333333333</v>
      </c>
      <c r="I69" s="8">
        <v>9</v>
      </c>
      <c r="J69" s="8">
        <v>8</v>
      </c>
      <c r="K69" s="98">
        <f t="shared" si="9"/>
        <v>8.5</v>
      </c>
      <c r="L69" s="90">
        <f t="shared" si="10"/>
        <v>7.9166666666666661</v>
      </c>
      <c r="M69" s="8">
        <v>5</v>
      </c>
      <c r="N69" s="8">
        <v>5</v>
      </c>
      <c r="O69" s="98">
        <f t="shared" si="11"/>
        <v>5</v>
      </c>
      <c r="P69" s="8">
        <v>8</v>
      </c>
      <c r="Q69" s="8">
        <v>8</v>
      </c>
      <c r="R69" s="8">
        <v>8</v>
      </c>
      <c r="T69" s="98">
        <f t="shared" si="12"/>
        <v>8</v>
      </c>
      <c r="U69" s="90">
        <f t="shared" si="13"/>
        <v>6.5</v>
      </c>
      <c r="V69" s="8">
        <v>7</v>
      </c>
      <c r="W69" s="8">
        <v>9</v>
      </c>
      <c r="X69" s="8"/>
      <c r="Y69" s="8">
        <v>7</v>
      </c>
      <c r="Z69" s="8"/>
      <c r="AA69" s="89">
        <f t="shared" si="14"/>
        <v>7.4833333333333325</v>
      </c>
      <c r="AK69"/>
    </row>
    <row r="70" spans="1:37" x14ac:dyDescent="0.25">
      <c r="A70" s="210">
        <f t="shared" si="15"/>
        <v>69</v>
      </c>
      <c r="B70" s="198">
        <v>7</v>
      </c>
      <c r="C70" s="8">
        <v>7</v>
      </c>
      <c r="D70" s="8">
        <v>7</v>
      </c>
      <c r="E70" s="8"/>
      <c r="F70" s="8">
        <v>9</v>
      </c>
      <c r="G70" s="8"/>
      <c r="H70" s="91">
        <f t="shared" si="8"/>
        <v>7.5</v>
      </c>
      <c r="I70" s="8">
        <v>6</v>
      </c>
      <c r="J70" s="8">
        <v>9</v>
      </c>
      <c r="K70" s="98">
        <f t="shared" si="9"/>
        <v>7.5</v>
      </c>
      <c r="L70" s="90">
        <f t="shared" si="10"/>
        <v>7.5</v>
      </c>
      <c r="M70" s="8">
        <v>8</v>
      </c>
      <c r="N70" s="8">
        <v>8</v>
      </c>
      <c r="O70" s="98">
        <f t="shared" si="11"/>
        <v>8</v>
      </c>
      <c r="P70" s="8">
        <v>6</v>
      </c>
      <c r="Q70" s="8"/>
      <c r="R70" s="8">
        <v>9</v>
      </c>
      <c r="T70" s="98">
        <f t="shared" si="12"/>
        <v>7.5</v>
      </c>
      <c r="U70" s="90">
        <f t="shared" si="13"/>
        <v>7.75</v>
      </c>
      <c r="V70" s="8">
        <v>8</v>
      </c>
      <c r="W70" s="8">
        <v>8</v>
      </c>
      <c r="X70" s="8"/>
      <c r="Y70" s="8">
        <v>7</v>
      </c>
      <c r="Z70" s="8"/>
      <c r="AA70" s="89">
        <f t="shared" si="14"/>
        <v>7.65</v>
      </c>
      <c r="AK70"/>
    </row>
    <row r="71" spans="1:37" x14ac:dyDescent="0.25">
      <c r="A71" s="210">
        <f t="shared" si="15"/>
        <v>70</v>
      </c>
      <c r="B71" s="198">
        <v>8</v>
      </c>
      <c r="C71" s="8">
        <v>7</v>
      </c>
      <c r="D71" s="8">
        <v>7</v>
      </c>
      <c r="E71" s="8"/>
      <c r="F71" s="8">
        <v>7</v>
      </c>
      <c r="G71" s="8"/>
      <c r="H71" s="91">
        <f t="shared" si="8"/>
        <v>7.25</v>
      </c>
      <c r="I71" s="8">
        <v>7</v>
      </c>
      <c r="J71" s="8">
        <v>9</v>
      </c>
      <c r="K71" s="98">
        <f t="shared" si="9"/>
        <v>8</v>
      </c>
      <c r="L71" s="90">
        <f t="shared" si="10"/>
        <v>7.625</v>
      </c>
      <c r="M71" s="8">
        <v>5</v>
      </c>
      <c r="N71" s="8">
        <v>5</v>
      </c>
      <c r="O71" s="98">
        <f t="shared" si="11"/>
        <v>5</v>
      </c>
      <c r="P71" s="8">
        <v>8</v>
      </c>
      <c r="Q71" s="8"/>
      <c r="R71" s="8">
        <v>8</v>
      </c>
      <c r="T71" s="98">
        <f t="shared" si="12"/>
        <v>8</v>
      </c>
      <c r="U71" s="90">
        <f t="shared" si="13"/>
        <v>6.5</v>
      </c>
      <c r="V71" s="8">
        <v>8</v>
      </c>
      <c r="W71" s="8">
        <v>9</v>
      </c>
      <c r="X71" s="8"/>
      <c r="Y71" s="8">
        <v>6</v>
      </c>
      <c r="Z71" s="8"/>
      <c r="AA71" s="89">
        <f t="shared" si="14"/>
        <v>7.4249999999999998</v>
      </c>
      <c r="AK71"/>
    </row>
    <row r="72" spans="1:37" x14ac:dyDescent="0.25">
      <c r="A72" s="219">
        <f t="shared" si="15"/>
        <v>71</v>
      </c>
      <c r="B72" s="198">
        <v>7</v>
      </c>
      <c r="C72" s="8">
        <v>7</v>
      </c>
      <c r="D72" s="8">
        <v>6</v>
      </c>
      <c r="E72" s="8"/>
      <c r="F72" s="8"/>
      <c r="G72" s="8"/>
      <c r="H72" s="91">
        <f t="shared" si="8"/>
        <v>6.666666666666667</v>
      </c>
      <c r="I72" s="8">
        <v>8</v>
      </c>
      <c r="J72" s="8">
        <v>9</v>
      </c>
      <c r="K72" s="98">
        <f t="shared" si="9"/>
        <v>8.5</v>
      </c>
      <c r="L72" s="90">
        <f t="shared" si="10"/>
        <v>7.5833333333333339</v>
      </c>
      <c r="M72" s="8">
        <v>8</v>
      </c>
      <c r="N72" s="8">
        <v>8</v>
      </c>
      <c r="O72" s="98">
        <f t="shared" si="11"/>
        <v>8</v>
      </c>
      <c r="P72" s="8">
        <v>7</v>
      </c>
      <c r="Q72" s="8"/>
      <c r="R72" s="8">
        <v>9</v>
      </c>
      <c r="T72" s="98">
        <f t="shared" si="12"/>
        <v>8</v>
      </c>
      <c r="U72" s="90">
        <f t="shared" si="13"/>
        <v>8</v>
      </c>
      <c r="V72" s="8">
        <v>8</v>
      </c>
      <c r="W72" s="8"/>
      <c r="X72" s="8"/>
      <c r="Y72" s="8">
        <v>7</v>
      </c>
      <c r="Z72" s="8"/>
      <c r="AA72" s="89">
        <f t="shared" si="14"/>
        <v>7.6458333333333339</v>
      </c>
      <c r="AK72"/>
    </row>
    <row r="73" spans="1:37" x14ac:dyDescent="0.25">
      <c r="A73" s="211">
        <f t="shared" si="15"/>
        <v>72</v>
      </c>
      <c r="B73" s="198">
        <v>6</v>
      </c>
      <c r="C73" s="8">
        <v>8</v>
      </c>
      <c r="D73" s="8">
        <v>8</v>
      </c>
      <c r="E73" s="8"/>
      <c r="F73" s="8"/>
      <c r="G73" s="8"/>
      <c r="H73" s="91">
        <f t="shared" si="8"/>
        <v>7.333333333333333</v>
      </c>
      <c r="I73" s="8">
        <v>9</v>
      </c>
      <c r="J73" s="8">
        <v>9</v>
      </c>
      <c r="K73" s="98">
        <f t="shared" si="9"/>
        <v>9</v>
      </c>
      <c r="L73" s="90">
        <f t="shared" si="10"/>
        <v>8.1666666666666661</v>
      </c>
      <c r="M73" s="8">
        <v>6</v>
      </c>
      <c r="N73" s="8">
        <v>6</v>
      </c>
      <c r="O73" s="98">
        <f t="shared" si="11"/>
        <v>6</v>
      </c>
      <c r="P73" s="8">
        <v>8</v>
      </c>
      <c r="Q73" s="8">
        <v>7</v>
      </c>
      <c r="R73" s="8">
        <v>9</v>
      </c>
      <c r="S73" s="8"/>
      <c r="T73" s="98">
        <f t="shared" si="12"/>
        <v>8</v>
      </c>
      <c r="U73" s="90">
        <f t="shared" si="13"/>
        <v>7</v>
      </c>
      <c r="V73" s="8">
        <v>6</v>
      </c>
      <c r="W73" s="8">
        <v>8</v>
      </c>
      <c r="X73" s="8"/>
      <c r="Y73" s="8">
        <v>8</v>
      </c>
      <c r="Z73" s="8"/>
      <c r="AA73" s="89">
        <f t="shared" si="14"/>
        <v>7.4333333333333327</v>
      </c>
      <c r="AK73"/>
    </row>
    <row r="74" spans="1:37" x14ac:dyDescent="0.25">
      <c r="A74" s="211">
        <f t="shared" si="15"/>
        <v>73</v>
      </c>
      <c r="B74" s="198">
        <v>5</v>
      </c>
      <c r="C74" s="8">
        <v>6</v>
      </c>
      <c r="D74" s="8">
        <v>5</v>
      </c>
      <c r="E74" s="8"/>
      <c r="F74" s="8"/>
      <c r="G74" s="8">
        <v>8</v>
      </c>
      <c r="H74" s="91">
        <f t="shared" si="8"/>
        <v>6</v>
      </c>
      <c r="I74" s="8">
        <v>6</v>
      </c>
      <c r="J74" s="8">
        <v>8</v>
      </c>
      <c r="K74" s="98">
        <f t="shared" si="9"/>
        <v>7</v>
      </c>
      <c r="L74" s="90">
        <f t="shared" si="10"/>
        <v>6.5</v>
      </c>
      <c r="M74" s="8">
        <v>3</v>
      </c>
      <c r="N74" s="8">
        <v>3</v>
      </c>
      <c r="O74" s="98">
        <f t="shared" si="11"/>
        <v>3</v>
      </c>
      <c r="P74" s="8">
        <v>6</v>
      </c>
      <c r="Q74" s="8"/>
      <c r="R74" s="8">
        <v>7</v>
      </c>
      <c r="S74" s="8"/>
      <c r="T74" s="98">
        <f t="shared" si="12"/>
        <v>6.5</v>
      </c>
      <c r="U74" s="90">
        <f t="shared" si="13"/>
        <v>4.75</v>
      </c>
      <c r="V74" s="8">
        <v>7</v>
      </c>
      <c r="W74" s="8">
        <v>6</v>
      </c>
      <c r="X74" s="8"/>
      <c r="Y74" s="8">
        <v>5</v>
      </c>
      <c r="Z74" s="8"/>
      <c r="AA74" s="89">
        <f t="shared" si="14"/>
        <v>5.85</v>
      </c>
      <c r="AK74"/>
    </row>
    <row r="75" spans="1:37" x14ac:dyDescent="0.25">
      <c r="A75" s="210">
        <f t="shared" si="15"/>
        <v>74</v>
      </c>
      <c r="B75" s="198">
        <v>4</v>
      </c>
      <c r="C75" s="8">
        <v>4</v>
      </c>
      <c r="D75" s="8">
        <v>4</v>
      </c>
      <c r="E75" s="8"/>
      <c r="F75" s="8"/>
      <c r="G75" s="8"/>
      <c r="H75" s="91">
        <f t="shared" si="8"/>
        <v>4</v>
      </c>
      <c r="I75" s="8">
        <v>3</v>
      </c>
      <c r="J75" s="8">
        <v>8</v>
      </c>
      <c r="K75" s="98">
        <f t="shared" si="9"/>
        <v>5.5</v>
      </c>
      <c r="L75" s="90">
        <f t="shared" si="10"/>
        <v>4.75</v>
      </c>
      <c r="M75" s="8">
        <v>2</v>
      </c>
      <c r="N75" s="8">
        <v>2</v>
      </c>
      <c r="O75" s="98">
        <f t="shared" si="11"/>
        <v>2</v>
      </c>
      <c r="P75" s="8">
        <v>3</v>
      </c>
      <c r="Q75" s="8"/>
      <c r="R75" s="8">
        <v>4</v>
      </c>
      <c r="S75" s="8"/>
      <c r="T75" s="98">
        <f t="shared" si="12"/>
        <v>3.5</v>
      </c>
      <c r="U75" s="90">
        <f t="shared" si="13"/>
        <v>2.75</v>
      </c>
      <c r="V75" s="8">
        <v>6</v>
      </c>
      <c r="W75" s="8"/>
      <c r="X75" s="8"/>
      <c r="Y75" s="8">
        <v>6</v>
      </c>
      <c r="Z75" s="8"/>
      <c r="AA75" s="89">
        <f t="shared" si="14"/>
        <v>4.875</v>
      </c>
      <c r="AK75"/>
    </row>
    <row r="76" spans="1:37" ht="15.75" thickBot="1" x14ac:dyDescent="0.3">
      <c r="A76" s="225">
        <f t="shared" si="15"/>
        <v>75</v>
      </c>
      <c r="B76" s="215">
        <v>9</v>
      </c>
      <c r="C76" s="215">
        <v>10</v>
      </c>
      <c r="D76" s="215">
        <v>8</v>
      </c>
      <c r="E76" s="215"/>
      <c r="F76" s="215"/>
      <c r="G76" s="215"/>
      <c r="H76" s="96">
        <f t="shared" si="8"/>
        <v>9</v>
      </c>
      <c r="I76" s="215">
        <v>10</v>
      </c>
      <c r="J76" s="215">
        <v>9</v>
      </c>
      <c r="K76" s="216">
        <f t="shared" si="9"/>
        <v>9.5</v>
      </c>
      <c r="L76" s="97">
        <f t="shared" si="10"/>
        <v>9.25</v>
      </c>
      <c r="M76" s="215">
        <v>8</v>
      </c>
      <c r="N76" s="215">
        <v>8</v>
      </c>
      <c r="O76" s="216">
        <f t="shared" si="11"/>
        <v>8</v>
      </c>
      <c r="P76" s="215">
        <v>9</v>
      </c>
      <c r="Q76" s="215"/>
      <c r="R76" s="215">
        <v>9</v>
      </c>
      <c r="S76" s="215"/>
      <c r="T76" s="216">
        <f t="shared" si="12"/>
        <v>9</v>
      </c>
      <c r="U76" s="97">
        <f t="shared" si="13"/>
        <v>8.5</v>
      </c>
      <c r="V76" s="215">
        <v>7</v>
      </c>
      <c r="W76" s="215"/>
      <c r="X76" s="215"/>
      <c r="Y76" s="215">
        <v>10</v>
      </c>
      <c r="Z76" s="215"/>
      <c r="AA76" s="217">
        <f t="shared" si="14"/>
        <v>8.6875</v>
      </c>
      <c r="AK76"/>
    </row>
    <row r="77" spans="1:37" x14ac:dyDescent="0.25">
      <c r="A77" s="211">
        <f t="shared" si="15"/>
        <v>76</v>
      </c>
      <c r="B77" s="8">
        <v>5</v>
      </c>
      <c r="C77" s="8">
        <v>7</v>
      </c>
      <c r="D77" s="8">
        <v>8</v>
      </c>
      <c r="E77" s="8"/>
      <c r="F77" s="8"/>
      <c r="G77" s="8">
        <v>9</v>
      </c>
      <c r="H77" s="91">
        <f t="shared" si="8"/>
        <v>7.25</v>
      </c>
      <c r="I77" s="8">
        <v>8</v>
      </c>
      <c r="J77" s="8">
        <v>8</v>
      </c>
      <c r="K77" s="98">
        <f t="shared" si="9"/>
        <v>8</v>
      </c>
      <c r="L77" s="90">
        <f t="shared" si="10"/>
        <v>7.625</v>
      </c>
      <c r="M77" s="8">
        <v>8</v>
      </c>
      <c r="N77" s="8">
        <v>9</v>
      </c>
      <c r="O77" s="98">
        <f t="shared" si="11"/>
        <v>8.5</v>
      </c>
      <c r="P77" s="8">
        <v>7</v>
      </c>
      <c r="Q77" s="8">
        <v>7</v>
      </c>
      <c r="R77" s="8">
        <v>8</v>
      </c>
      <c r="S77" s="8"/>
      <c r="T77" s="98">
        <f t="shared" si="12"/>
        <v>7.333333333333333</v>
      </c>
      <c r="U77" s="90">
        <f t="shared" si="13"/>
        <v>7.9166666666666661</v>
      </c>
      <c r="V77" s="8">
        <v>7</v>
      </c>
      <c r="W77" s="8">
        <v>9</v>
      </c>
      <c r="X77" s="8"/>
      <c r="Y77" s="8">
        <v>7</v>
      </c>
      <c r="Z77" s="8"/>
      <c r="AA77" s="89">
        <f t="shared" si="14"/>
        <v>7.708333333333333</v>
      </c>
      <c r="AK77"/>
    </row>
    <row r="78" spans="1:37" x14ac:dyDescent="0.25">
      <c r="A78" s="210">
        <f t="shared" si="15"/>
        <v>77</v>
      </c>
      <c r="B78" s="8">
        <v>6</v>
      </c>
      <c r="C78" s="8">
        <v>2</v>
      </c>
      <c r="D78" s="8">
        <v>8</v>
      </c>
      <c r="E78" s="8"/>
      <c r="F78" s="8"/>
      <c r="G78" s="8"/>
      <c r="H78" s="91">
        <f t="shared" si="8"/>
        <v>5.333333333333333</v>
      </c>
      <c r="I78" s="8">
        <v>6</v>
      </c>
      <c r="J78" s="8">
        <v>5</v>
      </c>
      <c r="K78" s="98">
        <f t="shared" si="9"/>
        <v>5.5</v>
      </c>
      <c r="L78" s="90">
        <f t="shared" si="10"/>
        <v>5.4166666666666661</v>
      </c>
      <c r="M78" s="8">
        <v>2</v>
      </c>
      <c r="N78" s="8">
        <v>6</v>
      </c>
      <c r="O78" s="98">
        <f t="shared" si="11"/>
        <v>4</v>
      </c>
      <c r="P78" s="8">
        <v>3</v>
      </c>
      <c r="Q78" s="8"/>
      <c r="R78" s="8">
        <v>4</v>
      </c>
      <c r="S78" s="5">
        <v>7</v>
      </c>
      <c r="T78" s="98">
        <f t="shared" si="12"/>
        <v>4.666666666666667</v>
      </c>
      <c r="U78" s="90">
        <f t="shared" si="13"/>
        <v>4.3333333333333339</v>
      </c>
      <c r="V78" s="8">
        <v>5</v>
      </c>
      <c r="W78" s="8">
        <v>5</v>
      </c>
      <c r="X78" s="8"/>
      <c r="Y78" s="8">
        <v>5</v>
      </c>
      <c r="Z78" s="8"/>
      <c r="AA78" s="89">
        <f t="shared" si="14"/>
        <v>4.95</v>
      </c>
      <c r="AK78"/>
    </row>
    <row r="79" spans="1:37" x14ac:dyDescent="0.25">
      <c r="A79" s="211">
        <f t="shared" si="15"/>
        <v>78</v>
      </c>
      <c r="B79" s="198">
        <v>2</v>
      </c>
      <c r="C79" s="8">
        <v>5</v>
      </c>
      <c r="D79" s="8">
        <v>2</v>
      </c>
      <c r="E79" s="8"/>
      <c r="F79" s="8"/>
      <c r="G79" s="8">
        <v>8</v>
      </c>
      <c r="H79" s="91">
        <f t="shared" si="8"/>
        <v>4.25</v>
      </c>
      <c r="I79" s="8">
        <v>6</v>
      </c>
      <c r="J79" s="8">
        <v>6</v>
      </c>
      <c r="K79" s="98">
        <f t="shared" si="9"/>
        <v>6</v>
      </c>
      <c r="L79" s="90">
        <f t="shared" si="10"/>
        <v>5.125</v>
      </c>
      <c r="M79" s="8">
        <v>2</v>
      </c>
      <c r="N79" s="8">
        <v>5</v>
      </c>
      <c r="O79" s="98">
        <f t="shared" si="11"/>
        <v>3.5</v>
      </c>
      <c r="P79" s="8">
        <v>4</v>
      </c>
      <c r="Q79" s="8"/>
      <c r="R79" s="8">
        <v>4</v>
      </c>
      <c r="S79" s="8"/>
      <c r="T79" s="98">
        <f t="shared" si="12"/>
        <v>4</v>
      </c>
      <c r="U79" s="90">
        <f t="shared" si="13"/>
        <v>3.75</v>
      </c>
      <c r="V79" s="8">
        <v>7</v>
      </c>
      <c r="W79" s="8">
        <v>5</v>
      </c>
      <c r="X79" s="8"/>
      <c r="Y79" s="8">
        <v>5</v>
      </c>
      <c r="Z79" s="8"/>
      <c r="AA79" s="89">
        <f t="shared" si="14"/>
        <v>5.1749999999999998</v>
      </c>
      <c r="AK79"/>
    </row>
    <row r="80" spans="1:37" x14ac:dyDescent="0.25">
      <c r="A80" s="210">
        <f t="shared" si="15"/>
        <v>79</v>
      </c>
      <c r="B80" s="198">
        <v>3</v>
      </c>
      <c r="C80" s="8">
        <v>4</v>
      </c>
      <c r="D80" s="8">
        <v>4</v>
      </c>
      <c r="E80" s="5"/>
      <c r="F80" s="5"/>
      <c r="G80" s="5"/>
      <c r="H80" s="91">
        <f t="shared" si="8"/>
        <v>3.6666666666666665</v>
      </c>
      <c r="I80" s="8">
        <v>3</v>
      </c>
      <c r="J80" s="8">
        <v>3</v>
      </c>
      <c r="K80" s="98">
        <f t="shared" si="9"/>
        <v>3</v>
      </c>
      <c r="L80" s="90">
        <f t="shared" si="10"/>
        <v>3.333333333333333</v>
      </c>
      <c r="M80" s="8">
        <v>3</v>
      </c>
      <c r="N80" s="8">
        <v>3</v>
      </c>
      <c r="O80" s="98">
        <f t="shared" si="11"/>
        <v>3</v>
      </c>
      <c r="P80" s="8">
        <v>3</v>
      </c>
      <c r="Q80" s="5">
        <v>1</v>
      </c>
      <c r="R80" s="8">
        <v>4</v>
      </c>
      <c r="S80" s="8"/>
      <c r="T80" s="98">
        <f t="shared" si="12"/>
        <v>2.6666666666666665</v>
      </c>
      <c r="U80" s="90">
        <f t="shared" si="13"/>
        <v>2.833333333333333</v>
      </c>
      <c r="V80" s="8">
        <v>3</v>
      </c>
      <c r="W80" s="8">
        <v>3</v>
      </c>
      <c r="X80" s="5"/>
      <c r="Y80" s="8">
        <v>2</v>
      </c>
      <c r="Z80" s="5"/>
      <c r="AA80" s="89">
        <f t="shared" si="14"/>
        <v>2.833333333333333</v>
      </c>
      <c r="AK80"/>
    </row>
    <row r="81" spans="1:37" x14ac:dyDescent="0.25">
      <c r="A81" s="210">
        <f t="shared" si="15"/>
        <v>80</v>
      </c>
      <c r="B81" s="198">
        <v>8</v>
      </c>
      <c r="C81" s="8">
        <v>10</v>
      </c>
      <c r="D81" s="8">
        <v>10</v>
      </c>
      <c r="E81" s="8"/>
      <c r="F81" s="8">
        <v>9</v>
      </c>
      <c r="G81" s="8"/>
      <c r="H81" s="91">
        <f t="shared" si="8"/>
        <v>9.25</v>
      </c>
      <c r="I81" s="8">
        <v>10</v>
      </c>
      <c r="J81" s="8">
        <v>9</v>
      </c>
      <c r="K81" s="98">
        <f t="shared" si="9"/>
        <v>9.5</v>
      </c>
      <c r="L81" s="90">
        <f t="shared" si="10"/>
        <v>9.375</v>
      </c>
      <c r="M81" s="8">
        <v>8</v>
      </c>
      <c r="N81" s="8">
        <v>8</v>
      </c>
      <c r="O81" s="98">
        <f t="shared" si="11"/>
        <v>8</v>
      </c>
      <c r="P81" s="8">
        <v>9</v>
      </c>
      <c r="Q81" s="8"/>
      <c r="R81" s="8">
        <v>9</v>
      </c>
      <c r="S81" s="8"/>
      <c r="T81" s="98">
        <f t="shared" si="12"/>
        <v>9</v>
      </c>
      <c r="U81" s="90">
        <f t="shared" si="13"/>
        <v>8.5</v>
      </c>
      <c r="V81" s="8">
        <v>8</v>
      </c>
      <c r="W81" s="8">
        <v>10</v>
      </c>
      <c r="X81" s="8"/>
      <c r="Y81" s="8">
        <v>9</v>
      </c>
      <c r="Z81" s="8"/>
      <c r="AA81" s="89">
        <f t="shared" si="14"/>
        <v>8.9749999999999996</v>
      </c>
      <c r="AK81"/>
    </row>
    <row r="82" spans="1:37" x14ac:dyDescent="0.25">
      <c r="A82" s="210">
        <f t="shared" si="15"/>
        <v>81</v>
      </c>
      <c r="B82" s="198">
        <v>5</v>
      </c>
      <c r="C82" s="8">
        <v>6</v>
      </c>
      <c r="D82" s="8">
        <v>6</v>
      </c>
      <c r="E82" s="8"/>
      <c r="F82" s="8"/>
      <c r="G82" s="8">
        <v>9</v>
      </c>
      <c r="H82" s="91">
        <f t="shared" si="8"/>
        <v>6.5</v>
      </c>
      <c r="I82" s="8">
        <v>8</v>
      </c>
      <c r="J82" s="8">
        <v>9</v>
      </c>
      <c r="K82" s="98">
        <f t="shared" si="9"/>
        <v>8.5</v>
      </c>
      <c r="L82" s="90">
        <f t="shared" si="10"/>
        <v>7.5</v>
      </c>
      <c r="M82" s="8">
        <v>5</v>
      </c>
      <c r="N82" s="8">
        <v>7</v>
      </c>
      <c r="O82" s="98">
        <f t="shared" si="11"/>
        <v>6</v>
      </c>
      <c r="P82" s="8">
        <v>5</v>
      </c>
      <c r="Q82" s="8">
        <v>7</v>
      </c>
      <c r="R82" s="8">
        <v>6</v>
      </c>
      <c r="S82" s="8"/>
      <c r="T82" s="98">
        <f t="shared" si="12"/>
        <v>6</v>
      </c>
      <c r="U82" s="90">
        <f t="shared" si="13"/>
        <v>6</v>
      </c>
      <c r="V82" s="8">
        <v>7</v>
      </c>
      <c r="W82" s="8">
        <v>7</v>
      </c>
      <c r="X82" s="8"/>
      <c r="Y82" s="8">
        <v>8</v>
      </c>
      <c r="Z82" s="8"/>
      <c r="AA82" s="89">
        <f t="shared" si="14"/>
        <v>7.1</v>
      </c>
      <c r="AK82"/>
    </row>
    <row r="83" spans="1:37" x14ac:dyDescent="0.25">
      <c r="A83" s="210">
        <f t="shared" si="15"/>
        <v>82</v>
      </c>
      <c r="B83" s="198">
        <v>4</v>
      </c>
      <c r="C83" s="8">
        <v>5</v>
      </c>
      <c r="D83" s="8">
        <v>4</v>
      </c>
      <c r="E83" s="8"/>
      <c r="F83" s="8"/>
      <c r="G83" s="8">
        <v>8</v>
      </c>
      <c r="H83" s="91">
        <f t="shared" si="8"/>
        <v>5.25</v>
      </c>
      <c r="I83" s="8">
        <v>8</v>
      </c>
      <c r="J83" s="8">
        <v>9</v>
      </c>
      <c r="K83" s="98">
        <f t="shared" si="9"/>
        <v>8.5</v>
      </c>
      <c r="L83" s="90">
        <f t="shared" si="10"/>
        <v>6.875</v>
      </c>
      <c r="M83" s="8">
        <v>4</v>
      </c>
      <c r="N83" s="8">
        <v>6</v>
      </c>
      <c r="O83" s="98">
        <f t="shared" si="11"/>
        <v>5</v>
      </c>
      <c r="P83" s="8">
        <v>5</v>
      </c>
      <c r="Q83" s="8">
        <v>7</v>
      </c>
      <c r="R83" s="8">
        <v>6</v>
      </c>
      <c r="S83" s="8"/>
      <c r="T83" s="98">
        <f t="shared" si="12"/>
        <v>6</v>
      </c>
      <c r="U83" s="90">
        <f t="shared" si="13"/>
        <v>5.5</v>
      </c>
      <c r="V83" s="8">
        <v>6</v>
      </c>
      <c r="W83" s="8">
        <v>8</v>
      </c>
      <c r="X83" s="8"/>
      <c r="Y83" s="8">
        <v>7</v>
      </c>
      <c r="Z83" s="8"/>
      <c r="AA83" s="89">
        <f t="shared" si="14"/>
        <v>6.6749999999999998</v>
      </c>
      <c r="AK83"/>
    </row>
    <row r="84" spans="1:37" x14ac:dyDescent="0.25">
      <c r="A84" s="211">
        <f t="shared" si="15"/>
        <v>83</v>
      </c>
      <c r="B84" s="198">
        <v>3</v>
      </c>
      <c r="C84" s="8">
        <v>5</v>
      </c>
      <c r="D84" s="8">
        <v>4</v>
      </c>
      <c r="E84" s="8"/>
      <c r="F84" s="8"/>
      <c r="G84" s="8">
        <v>8</v>
      </c>
      <c r="H84" s="91">
        <f t="shared" si="8"/>
        <v>5</v>
      </c>
      <c r="I84" s="8">
        <v>6</v>
      </c>
      <c r="J84" s="8">
        <v>7</v>
      </c>
      <c r="K84" s="98">
        <f t="shared" si="9"/>
        <v>6.5</v>
      </c>
      <c r="L84" s="90">
        <f t="shared" si="10"/>
        <v>5.75</v>
      </c>
      <c r="M84" s="8">
        <v>4</v>
      </c>
      <c r="N84" s="8">
        <v>5</v>
      </c>
      <c r="O84" s="98">
        <f t="shared" si="11"/>
        <v>4.5</v>
      </c>
      <c r="P84" s="8">
        <v>4</v>
      </c>
      <c r="Q84" s="8"/>
      <c r="R84" s="8">
        <v>5</v>
      </c>
      <c r="S84" s="8"/>
      <c r="T84" s="98">
        <f t="shared" si="12"/>
        <v>4.5</v>
      </c>
      <c r="U84" s="90">
        <f t="shared" si="13"/>
        <v>4.5</v>
      </c>
      <c r="V84" s="8">
        <v>7</v>
      </c>
      <c r="W84" s="8">
        <v>9</v>
      </c>
      <c r="X84" s="8"/>
      <c r="Y84" s="8">
        <v>4</v>
      </c>
      <c r="Z84" s="8"/>
      <c r="AA84" s="89">
        <f t="shared" si="14"/>
        <v>6.05</v>
      </c>
      <c r="AK84"/>
    </row>
    <row r="85" spans="1:37" x14ac:dyDescent="0.25">
      <c r="A85" s="211">
        <f t="shared" si="15"/>
        <v>84</v>
      </c>
      <c r="B85" s="198">
        <v>5</v>
      </c>
      <c r="C85" s="8">
        <v>1</v>
      </c>
      <c r="D85" s="8">
        <v>1</v>
      </c>
      <c r="E85" s="8"/>
      <c r="F85" s="8"/>
      <c r="G85" s="8"/>
      <c r="H85" s="91">
        <f t="shared" si="8"/>
        <v>2.3333333333333335</v>
      </c>
      <c r="I85" s="8">
        <v>2</v>
      </c>
      <c r="J85" s="8">
        <v>5</v>
      </c>
      <c r="K85" s="98">
        <f t="shared" si="9"/>
        <v>3.5</v>
      </c>
      <c r="L85" s="90">
        <f t="shared" si="10"/>
        <v>2.916666666666667</v>
      </c>
      <c r="M85" s="8">
        <v>1</v>
      </c>
      <c r="N85" s="8">
        <v>2</v>
      </c>
      <c r="O85" s="98">
        <f t="shared" si="11"/>
        <v>1.5</v>
      </c>
      <c r="P85" s="8">
        <v>1</v>
      </c>
      <c r="Q85" s="8">
        <v>3</v>
      </c>
      <c r="R85" s="8">
        <v>2</v>
      </c>
      <c r="S85" s="8">
        <v>4</v>
      </c>
      <c r="T85" s="98">
        <f t="shared" si="12"/>
        <v>2.5</v>
      </c>
      <c r="U85" s="90">
        <f t="shared" si="13"/>
        <v>2</v>
      </c>
      <c r="V85" s="8">
        <v>3</v>
      </c>
      <c r="W85" s="8">
        <v>4</v>
      </c>
      <c r="X85" s="8"/>
      <c r="Y85" s="8">
        <v>3</v>
      </c>
      <c r="Z85" s="8"/>
      <c r="AA85" s="89">
        <f t="shared" si="14"/>
        <v>2.9833333333333334</v>
      </c>
      <c r="AK85"/>
    </row>
    <row r="86" spans="1:37" x14ac:dyDescent="0.25">
      <c r="A86" s="211">
        <f t="shared" si="15"/>
        <v>85</v>
      </c>
      <c r="B86" s="198">
        <v>5</v>
      </c>
      <c r="C86" s="8">
        <v>5</v>
      </c>
      <c r="D86" s="8">
        <v>6</v>
      </c>
      <c r="E86" s="8"/>
      <c r="F86" s="8"/>
      <c r="G86" s="8"/>
      <c r="H86" s="91">
        <f t="shared" si="8"/>
        <v>5.333333333333333</v>
      </c>
      <c r="I86" s="8">
        <v>6</v>
      </c>
      <c r="J86" s="8">
        <v>7</v>
      </c>
      <c r="K86" s="98">
        <f t="shared" si="9"/>
        <v>6.5</v>
      </c>
      <c r="L86" s="90">
        <f t="shared" si="10"/>
        <v>5.9166666666666661</v>
      </c>
      <c r="M86" s="8">
        <v>6</v>
      </c>
      <c r="N86" s="8">
        <v>6</v>
      </c>
      <c r="O86" s="98">
        <f t="shared" si="11"/>
        <v>6</v>
      </c>
      <c r="P86" s="8">
        <v>7</v>
      </c>
      <c r="Q86" s="8"/>
      <c r="R86" s="8">
        <v>6</v>
      </c>
      <c r="S86" s="8">
        <v>7</v>
      </c>
      <c r="T86" s="98">
        <f t="shared" si="12"/>
        <v>6.666666666666667</v>
      </c>
      <c r="U86" s="90">
        <f t="shared" si="13"/>
        <v>6.3333333333333339</v>
      </c>
      <c r="V86" s="8">
        <v>8</v>
      </c>
      <c r="W86" s="8">
        <v>8</v>
      </c>
      <c r="X86" s="8"/>
      <c r="Y86" s="8">
        <v>6</v>
      </c>
      <c r="Z86" s="8"/>
      <c r="AA86" s="89">
        <f t="shared" si="14"/>
        <v>6.85</v>
      </c>
      <c r="AK86"/>
    </row>
    <row r="87" spans="1:37" x14ac:dyDescent="0.25">
      <c r="A87" s="210">
        <f t="shared" si="15"/>
        <v>86</v>
      </c>
      <c r="B87" s="198">
        <v>6</v>
      </c>
      <c r="C87" s="8">
        <v>7</v>
      </c>
      <c r="D87" s="8">
        <v>7</v>
      </c>
      <c r="E87" s="8"/>
      <c r="F87" s="8">
        <v>5</v>
      </c>
      <c r="G87" s="8"/>
      <c r="H87" s="91">
        <f t="shared" si="8"/>
        <v>6.25</v>
      </c>
      <c r="I87" s="8">
        <v>7</v>
      </c>
      <c r="J87" s="8">
        <v>9</v>
      </c>
      <c r="K87" s="98">
        <f t="shared" si="9"/>
        <v>8</v>
      </c>
      <c r="L87" s="90">
        <f t="shared" si="10"/>
        <v>7.125</v>
      </c>
      <c r="M87" s="8">
        <v>6</v>
      </c>
      <c r="N87" s="8">
        <v>8</v>
      </c>
      <c r="O87" s="98">
        <f t="shared" si="11"/>
        <v>7</v>
      </c>
      <c r="P87" s="8">
        <v>7</v>
      </c>
      <c r="Q87" s="8"/>
      <c r="R87" s="8">
        <v>6</v>
      </c>
      <c r="S87" s="8"/>
      <c r="T87" s="98">
        <f t="shared" si="12"/>
        <v>6.5</v>
      </c>
      <c r="U87" s="90">
        <f t="shared" si="13"/>
        <v>6.75</v>
      </c>
      <c r="V87" s="8">
        <v>8</v>
      </c>
      <c r="W87" s="8">
        <v>8</v>
      </c>
      <c r="X87" s="8"/>
      <c r="Y87" s="8">
        <v>7</v>
      </c>
      <c r="Z87" s="8"/>
      <c r="AA87" s="89">
        <f t="shared" si="14"/>
        <v>7.375</v>
      </c>
      <c r="AK87"/>
    </row>
    <row r="88" spans="1:37" x14ac:dyDescent="0.25">
      <c r="A88" s="210">
        <f t="shared" si="15"/>
        <v>87</v>
      </c>
      <c r="B88" s="198">
        <v>7</v>
      </c>
      <c r="C88" s="8">
        <v>9</v>
      </c>
      <c r="D88" s="8">
        <v>9</v>
      </c>
      <c r="E88" s="8"/>
      <c r="F88" s="8">
        <v>9</v>
      </c>
      <c r="G88" s="8"/>
      <c r="H88" s="91">
        <f t="shared" si="8"/>
        <v>8.5</v>
      </c>
      <c r="I88" s="8">
        <v>10</v>
      </c>
      <c r="J88" s="8">
        <v>9</v>
      </c>
      <c r="K88" s="98">
        <f t="shared" si="9"/>
        <v>9.5</v>
      </c>
      <c r="L88" s="90">
        <f t="shared" si="10"/>
        <v>9</v>
      </c>
      <c r="M88" s="8">
        <v>7</v>
      </c>
      <c r="N88" s="8">
        <v>8</v>
      </c>
      <c r="O88" s="98">
        <f t="shared" si="11"/>
        <v>7.5</v>
      </c>
      <c r="P88" s="8">
        <v>9</v>
      </c>
      <c r="Q88" s="8"/>
      <c r="R88" s="8">
        <v>9</v>
      </c>
      <c r="S88" s="8"/>
      <c r="T88" s="98">
        <f t="shared" si="12"/>
        <v>9</v>
      </c>
      <c r="U88" s="90">
        <f t="shared" si="13"/>
        <v>8.25</v>
      </c>
      <c r="V88" s="8">
        <v>7</v>
      </c>
      <c r="W88" s="8">
        <v>10</v>
      </c>
      <c r="X88" s="8"/>
      <c r="Y88" s="8">
        <v>9</v>
      </c>
      <c r="Z88" s="8"/>
      <c r="AA88" s="89">
        <f t="shared" si="14"/>
        <v>8.65</v>
      </c>
      <c r="AK88"/>
    </row>
    <row r="89" spans="1:37" x14ac:dyDescent="0.25">
      <c r="A89" s="211">
        <f t="shared" si="15"/>
        <v>88</v>
      </c>
      <c r="B89" s="198">
        <v>2</v>
      </c>
      <c r="C89" s="8">
        <v>5</v>
      </c>
      <c r="D89" s="8">
        <v>5</v>
      </c>
      <c r="E89" s="8"/>
      <c r="F89" s="8"/>
      <c r="G89" s="8">
        <v>8</v>
      </c>
      <c r="H89" s="91">
        <f t="shared" si="8"/>
        <v>5</v>
      </c>
      <c r="I89" s="8">
        <v>6</v>
      </c>
      <c r="J89" s="8">
        <v>7</v>
      </c>
      <c r="K89" s="98">
        <f t="shared" si="9"/>
        <v>6.5</v>
      </c>
      <c r="L89" s="90">
        <f t="shared" si="10"/>
        <v>5.75</v>
      </c>
      <c r="M89" s="8">
        <v>5</v>
      </c>
      <c r="N89" s="8">
        <v>6</v>
      </c>
      <c r="O89" s="98">
        <f t="shared" si="11"/>
        <v>5.5</v>
      </c>
      <c r="P89" s="8">
        <v>4</v>
      </c>
      <c r="Q89" s="8"/>
      <c r="R89" s="8">
        <v>6</v>
      </c>
      <c r="S89" s="8"/>
      <c r="T89" s="98">
        <f t="shared" si="12"/>
        <v>5</v>
      </c>
      <c r="U89" s="90">
        <f t="shared" si="13"/>
        <v>5.25</v>
      </c>
      <c r="V89" s="8">
        <v>8</v>
      </c>
      <c r="W89" s="8">
        <v>6</v>
      </c>
      <c r="X89" s="8"/>
      <c r="Y89" s="8">
        <v>5</v>
      </c>
      <c r="Z89" s="8"/>
      <c r="AA89" s="89">
        <f t="shared" si="14"/>
        <v>6</v>
      </c>
      <c r="AK89"/>
    </row>
    <row r="90" spans="1:37" x14ac:dyDescent="0.25">
      <c r="A90" s="210">
        <f t="shared" si="15"/>
        <v>89</v>
      </c>
      <c r="B90" s="198">
        <v>9</v>
      </c>
      <c r="C90" s="8">
        <v>10</v>
      </c>
      <c r="D90" s="8">
        <v>9</v>
      </c>
      <c r="E90" s="8"/>
      <c r="F90" s="8">
        <v>9</v>
      </c>
      <c r="G90" s="8"/>
      <c r="H90" s="91">
        <f t="shared" si="8"/>
        <v>9.25</v>
      </c>
      <c r="I90" s="8">
        <v>10</v>
      </c>
      <c r="J90" s="8">
        <v>9</v>
      </c>
      <c r="K90" s="98">
        <f t="shared" si="9"/>
        <v>9.5</v>
      </c>
      <c r="L90" s="90">
        <f t="shared" si="10"/>
        <v>9.375</v>
      </c>
      <c r="M90" s="8">
        <v>9</v>
      </c>
      <c r="N90" s="8">
        <v>9</v>
      </c>
      <c r="O90" s="98">
        <f t="shared" si="11"/>
        <v>9</v>
      </c>
      <c r="P90" s="8">
        <v>9</v>
      </c>
      <c r="Q90" s="8"/>
      <c r="R90" s="8">
        <v>10</v>
      </c>
      <c r="S90" s="8"/>
      <c r="T90" s="98">
        <f t="shared" si="12"/>
        <v>9.5</v>
      </c>
      <c r="U90" s="90">
        <f t="shared" si="13"/>
        <v>9.25</v>
      </c>
      <c r="V90" s="8">
        <v>8</v>
      </c>
      <c r="W90" s="8">
        <v>10</v>
      </c>
      <c r="X90" s="8"/>
      <c r="Y90" s="8">
        <v>10</v>
      </c>
      <c r="Z90" s="8"/>
      <c r="AA90" s="89">
        <f t="shared" si="14"/>
        <v>9.3249999999999993</v>
      </c>
      <c r="AK90"/>
    </row>
    <row r="91" spans="1:37" x14ac:dyDescent="0.25">
      <c r="A91" s="210">
        <f t="shared" si="15"/>
        <v>90</v>
      </c>
      <c r="B91" s="198">
        <v>9</v>
      </c>
      <c r="C91" s="8">
        <v>10</v>
      </c>
      <c r="D91" s="8">
        <v>9</v>
      </c>
      <c r="E91" s="8"/>
      <c r="F91" s="8">
        <v>9</v>
      </c>
      <c r="G91" s="8"/>
      <c r="H91" s="91">
        <f t="shared" si="8"/>
        <v>9.25</v>
      </c>
      <c r="I91" s="8">
        <v>10</v>
      </c>
      <c r="J91" s="8">
        <v>9</v>
      </c>
      <c r="K91" s="98">
        <f t="shared" si="9"/>
        <v>9.5</v>
      </c>
      <c r="L91" s="90">
        <f t="shared" si="10"/>
        <v>9.375</v>
      </c>
      <c r="M91" s="8">
        <v>7</v>
      </c>
      <c r="N91" s="8">
        <v>9</v>
      </c>
      <c r="O91" s="98">
        <f t="shared" si="11"/>
        <v>8</v>
      </c>
      <c r="P91" s="8">
        <v>9</v>
      </c>
      <c r="Q91" s="8"/>
      <c r="R91" s="8">
        <v>9</v>
      </c>
      <c r="S91" s="8"/>
      <c r="T91" s="98">
        <f t="shared" si="12"/>
        <v>9</v>
      </c>
      <c r="U91" s="90">
        <f t="shared" si="13"/>
        <v>8.5</v>
      </c>
      <c r="V91" s="8">
        <v>8</v>
      </c>
      <c r="W91" s="8">
        <v>9</v>
      </c>
      <c r="X91" s="8"/>
      <c r="Y91" s="8">
        <v>10</v>
      </c>
      <c r="Z91" s="8"/>
      <c r="AA91" s="89">
        <f t="shared" si="14"/>
        <v>8.9749999999999996</v>
      </c>
    </row>
    <row r="92" spans="1:37" x14ac:dyDescent="0.25">
      <c r="A92" s="210">
        <f t="shared" si="15"/>
        <v>91</v>
      </c>
      <c r="B92" s="198">
        <v>7</v>
      </c>
      <c r="C92" s="8">
        <v>8</v>
      </c>
      <c r="D92" s="8">
        <v>7</v>
      </c>
      <c r="E92" s="8"/>
      <c r="F92" s="8">
        <v>10</v>
      </c>
      <c r="G92" s="8"/>
      <c r="H92" s="91">
        <f t="shared" si="8"/>
        <v>8</v>
      </c>
      <c r="I92" s="8">
        <v>9</v>
      </c>
      <c r="J92" s="8">
        <v>9</v>
      </c>
      <c r="K92" s="98">
        <f t="shared" si="9"/>
        <v>9</v>
      </c>
      <c r="L92" s="90">
        <f t="shared" si="10"/>
        <v>8.5</v>
      </c>
      <c r="M92" s="8">
        <v>6</v>
      </c>
      <c r="N92" s="8">
        <v>8</v>
      </c>
      <c r="O92" s="98">
        <f t="shared" si="11"/>
        <v>7</v>
      </c>
      <c r="P92" s="8">
        <v>7</v>
      </c>
      <c r="Q92" s="8"/>
      <c r="R92" s="8">
        <v>7</v>
      </c>
      <c r="S92" s="8"/>
      <c r="T92" s="98">
        <f t="shared" si="12"/>
        <v>7</v>
      </c>
      <c r="U92" s="90">
        <f t="shared" si="13"/>
        <v>7</v>
      </c>
      <c r="V92" s="8">
        <v>8</v>
      </c>
      <c r="W92" s="8">
        <v>9</v>
      </c>
      <c r="X92" s="8"/>
      <c r="Y92" s="8">
        <v>9</v>
      </c>
      <c r="Z92" s="8"/>
      <c r="AA92" s="89">
        <f t="shared" si="14"/>
        <v>8.3000000000000007</v>
      </c>
    </row>
    <row r="93" spans="1:37" x14ac:dyDescent="0.25">
      <c r="A93" s="211">
        <f t="shared" si="15"/>
        <v>92</v>
      </c>
      <c r="B93" s="198">
        <v>2</v>
      </c>
      <c r="C93" s="8">
        <v>2</v>
      </c>
      <c r="D93" s="8">
        <v>2</v>
      </c>
      <c r="E93" s="8">
        <v>4</v>
      </c>
      <c r="F93" s="8"/>
      <c r="G93" s="8"/>
      <c r="H93" s="91">
        <f t="shared" si="8"/>
        <v>2.5</v>
      </c>
      <c r="I93" s="8">
        <v>4</v>
      </c>
      <c r="J93" s="8">
        <v>7</v>
      </c>
      <c r="K93" s="98">
        <f t="shared" si="9"/>
        <v>5.5</v>
      </c>
      <c r="L93" s="90">
        <f t="shared" si="10"/>
        <v>4</v>
      </c>
      <c r="M93" s="8">
        <v>1</v>
      </c>
      <c r="N93" s="8">
        <v>6</v>
      </c>
      <c r="O93" s="98">
        <f t="shared" si="11"/>
        <v>3.5</v>
      </c>
      <c r="P93" s="8">
        <v>3</v>
      </c>
      <c r="Q93" s="8"/>
      <c r="R93" s="8">
        <v>2</v>
      </c>
      <c r="S93" s="8"/>
      <c r="T93" s="98">
        <f t="shared" si="12"/>
        <v>2.5</v>
      </c>
      <c r="U93" s="90">
        <f t="shared" si="13"/>
        <v>3</v>
      </c>
      <c r="V93" s="8">
        <v>7</v>
      </c>
      <c r="W93" s="8">
        <v>3</v>
      </c>
      <c r="X93" s="8"/>
      <c r="Y93" s="8">
        <v>5</v>
      </c>
      <c r="Z93" s="8"/>
      <c r="AA93" s="89">
        <f t="shared" si="14"/>
        <v>4.4000000000000004</v>
      </c>
    </row>
    <row r="94" spans="1:37" x14ac:dyDescent="0.25">
      <c r="A94" s="211">
        <f t="shared" si="15"/>
        <v>93</v>
      </c>
      <c r="B94" s="198">
        <v>1</v>
      </c>
      <c r="C94" s="8">
        <v>1</v>
      </c>
      <c r="D94" s="8">
        <v>4</v>
      </c>
      <c r="E94" s="8">
        <v>2</v>
      </c>
      <c r="F94" s="8"/>
      <c r="G94" s="8"/>
      <c r="H94" s="91">
        <f t="shared" si="8"/>
        <v>2</v>
      </c>
      <c r="I94" s="8">
        <v>1</v>
      </c>
      <c r="J94" s="8">
        <v>4</v>
      </c>
      <c r="K94" s="98">
        <f t="shared" si="9"/>
        <v>2.5</v>
      </c>
      <c r="L94" s="90">
        <f t="shared" si="10"/>
        <v>2.25</v>
      </c>
      <c r="M94" s="8">
        <v>2</v>
      </c>
      <c r="N94" s="8">
        <v>5</v>
      </c>
      <c r="O94" s="98">
        <f t="shared" si="11"/>
        <v>3.5</v>
      </c>
      <c r="P94" s="8">
        <v>1</v>
      </c>
      <c r="Q94" s="8"/>
      <c r="R94" s="8">
        <v>2</v>
      </c>
      <c r="S94" s="8"/>
      <c r="T94" s="98">
        <f t="shared" si="12"/>
        <v>1.5</v>
      </c>
      <c r="U94" s="90">
        <f t="shared" si="13"/>
        <v>2.5</v>
      </c>
      <c r="V94" s="8">
        <v>2</v>
      </c>
      <c r="W94" s="8">
        <v>4</v>
      </c>
      <c r="X94" s="8"/>
      <c r="Y94" s="8">
        <v>4</v>
      </c>
      <c r="Z94" s="8"/>
      <c r="AA94" s="89">
        <f t="shared" si="14"/>
        <v>2.95</v>
      </c>
    </row>
    <row r="95" spans="1:37" x14ac:dyDescent="0.25">
      <c r="A95" s="211">
        <f t="shared" si="15"/>
        <v>94</v>
      </c>
      <c r="B95" s="198">
        <v>2</v>
      </c>
      <c r="C95" s="8">
        <v>1</v>
      </c>
      <c r="D95" s="8">
        <v>2</v>
      </c>
      <c r="E95" s="8">
        <v>4</v>
      </c>
      <c r="F95" s="8"/>
      <c r="G95" s="8"/>
      <c r="H95" s="91">
        <f t="shared" si="8"/>
        <v>2.25</v>
      </c>
      <c r="I95" s="8">
        <v>5</v>
      </c>
      <c r="J95" s="8">
        <v>6</v>
      </c>
      <c r="K95" s="98">
        <f t="shared" si="9"/>
        <v>5.5</v>
      </c>
      <c r="L95" s="90">
        <f t="shared" si="10"/>
        <v>3.875</v>
      </c>
      <c r="M95" s="8">
        <v>1</v>
      </c>
      <c r="N95" s="8">
        <v>6</v>
      </c>
      <c r="O95" s="98">
        <f t="shared" si="11"/>
        <v>3.5</v>
      </c>
      <c r="P95" s="8">
        <v>3</v>
      </c>
      <c r="Q95" s="8"/>
      <c r="R95" s="8">
        <v>3</v>
      </c>
      <c r="S95" s="8"/>
      <c r="T95" s="98">
        <f t="shared" si="12"/>
        <v>3</v>
      </c>
      <c r="U95" s="90">
        <f t="shared" si="13"/>
        <v>3.25</v>
      </c>
      <c r="V95" s="8">
        <v>5</v>
      </c>
      <c r="W95" s="8">
        <v>6</v>
      </c>
      <c r="X95" s="8"/>
      <c r="Y95" s="8">
        <v>2</v>
      </c>
      <c r="Z95" s="8"/>
      <c r="AA95" s="89">
        <f t="shared" si="14"/>
        <v>4.0250000000000004</v>
      </c>
    </row>
    <row r="96" spans="1:37" x14ac:dyDescent="0.25">
      <c r="A96" s="210">
        <f t="shared" si="15"/>
        <v>95</v>
      </c>
      <c r="B96" s="198">
        <v>6</v>
      </c>
      <c r="C96" s="8">
        <v>8</v>
      </c>
      <c r="D96" s="8">
        <v>7</v>
      </c>
      <c r="E96" s="8"/>
      <c r="F96" s="8"/>
      <c r="G96" s="8">
        <v>9</v>
      </c>
      <c r="H96" s="91">
        <f t="shared" si="8"/>
        <v>7.5</v>
      </c>
      <c r="I96" s="8">
        <v>9</v>
      </c>
      <c r="J96" s="8">
        <v>9</v>
      </c>
      <c r="K96" s="98">
        <f t="shared" si="9"/>
        <v>9</v>
      </c>
      <c r="L96" s="90">
        <f t="shared" si="10"/>
        <v>8.25</v>
      </c>
      <c r="M96" s="8">
        <v>6</v>
      </c>
      <c r="N96" s="8">
        <v>8</v>
      </c>
      <c r="O96" s="98">
        <f t="shared" si="11"/>
        <v>7</v>
      </c>
      <c r="P96" s="8">
        <v>6</v>
      </c>
      <c r="Q96" s="8">
        <v>8</v>
      </c>
      <c r="R96" s="8">
        <v>8</v>
      </c>
      <c r="S96" s="8"/>
      <c r="T96" s="98">
        <f t="shared" si="12"/>
        <v>7.333333333333333</v>
      </c>
      <c r="U96" s="90">
        <f t="shared" si="13"/>
        <v>7.1666666666666661</v>
      </c>
      <c r="V96" s="8">
        <v>6</v>
      </c>
      <c r="W96" s="8">
        <v>9</v>
      </c>
      <c r="X96" s="8"/>
      <c r="Y96" s="8">
        <v>8</v>
      </c>
      <c r="Z96" s="8"/>
      <c r="AA96" s="89">
        <f t="shared" si="14"/>
        <v>7.6833333333333327</v>
      </c>
    </row>
    <row r="97" spans="1:27" x14ac:dyDescent="0.25">
      <c r="A97" s="210">
        <f t="shared" si="15"/>
        <v>96</v>
      </c>
      <c r="B97" s="198">
        <v>1</v>
      </c>
      <c r="C97" s="8">
        <v>2</v>
      </c>
      <c r="D97" s="8">
        <v>4</v>
      </c>
      <c r="E97" s="8"/>
      <c r="F97" s="8"/>
      <c r="G97" s="8"/>
      <c r="H97" s="91">
        <f t="shared" si="8"/>
        <v>2.3333333333333335</v>
      </c>
      <c r="I97" s="8">
        <v>4</v>
      </c>
      <c r="J97" s="8">
        <v>6</v>
      </c>
      <c r="K97" s="98">
        <f t="shared" si="9"/>
        <v>5</v>
      </c>
      <c r="L97" s="90">
        <f t="shared" si="10"/>
        <v>3.666666666666667</v>
      </c>
      <c r="M97" s="8">
        <v>1</v>
      </c>
      <c r="N97" s="8">
        <v>6</v>
      </c>
      <c r="O97" s="98">
        <f t="shared" si="11"/>
        <v>3.5</v>
      </c>
      <c r="P97" s="8">
        <v>2</v>
      </c>
      <c r="Q97" s="8"/>
      <c r="R97" s="8">
        <v>4</v>
      </c>
      <c r="S97" s="8">
        <v>5</v>
      </c>
      <c r="T97" s="98">
        <f t="shared" si="12"/>
        <v>3.6666666666666665</v>
      </c>
      <c r="U97" s="90">
        <f t="shared" si="13"/>
        <v>3.583333333333333</v>
      </c>
      <c r="V97" s="8">
        <v>6</v>
      </c>
      <c r="W97" s="8">
        <v>5</v>
      </c>
      <c r="X97" s="8"/>
      <c r="Y97" s="8">
        <v>5</v>
      </c>
      <c r="Z97" s="8"/>
      <c r="AA97" s="89">
        <f t="shared" si="14"/>
        <v>4.6500000000000004</v>
      </c>
    </row>
    <row r="98" spans="1:27" x14ac:dyDescent="0.25">
      <c r="A98" s="210">
        <f t="shared" si="15"/>
        <v>97</v>
      </c>
      <c r="B98" s="198">
        <v>3</v>
      </c>
      <c r="C98" s="8">
        <v>3</v>
      </c>
      <c r="D98" s="8">
        <v>5</v>
      </c>
      <c r="E98" s="8"/>
      <c r="F98" s="8"/>
      <c r="G98" s="8">
        <v>5</v>
      </c>
      <c r="H98" s="91">
        <f t="shared" si="8"/>
        <v>4</v>
      </c>
      <c r="I98" s="8">
        <v>5</v>
      </c>
      <c r="J98" s="8">
        <v>7</v>
      </c>
      <c r="K98" s="98">
        <f t="shared" si="9"/>
        <v>6</v>
      </c>
      <c r="L98" s="90">
        <f t="shared" si="10"/>
        <v>5</v>
      </c>
      <c r="M98" s="8">
        <v>1</v>
      </c>
      <c r="N98" s="8">
        <v>5</v>
      </c>
      <c r="O98" s="98">
        <f t="shared" si="11"/>
        <v>3</v>
      </c>
      <c r="P98" s="8">
        <v>3</v>
      </c>
      <c r="Q98" s="8"/>
      <c r="R98" s="8">
        <v>4</v>
      </c>
      <c r="S98" s="8"/>
      <c r="T98" s="98">
        <f t="shared" si="12"/>
        <v>3.5</v>
      </c>
      <c r="U98" s="90">
        <f t="shared" si="13"/>
        <v>3.25</v>
      </c>
      <c r="V98" s="8">
        <v>5</v>
      </c>
      <c r="W98" s="8">
        <v>7</v>
      </c>
      <c r="X98" s="8"/>
      <c r="Y98" s="8">
        <v>2</v>
      </c>
      <c r="Z98" s="8"/>
      <c r="AA98" s="89">
        <f t="shared" si="14"/>
        <v>4.45</v>
      </c>
    </row>
    <row r="99" spans="1:27" x14ac:dyDescent="0.25">
      <c r="A99" s="211">
        <f t="shared" si="15"/>
        <v>98</v>
      </c>
      <c r="B99" s="198">
        <v>1</v>
      </c>
      <c r="C99" s="8">
        <v>2</v>
      </c>
      <c r="D99" s="8">
        <v>2</v>
      </c>
      <c r="E99" s="8"/>
      <c r="F99" s="8"/>
      <c r="G99" s="8">
        <v>6</v>
      </c>
      <c r="H99" s="91">
        <f t="shared" si="8"/>
        <v>2.75</v>
      </c>
      <c r="I99" s="8">
        <v>5</v>
      </c>
      <c r="J99" s="8">
        <v>7</v>
      </c>
      <c r="K99" s="98">
        <f t="shared" si="9"/>
        <v>6</v>
      </c>
      <c r="L99" s="90">
        <f t="shared" si="10"/>
        <v>4.375</v>
      </c>
      <c r="M99" s="8">
        <v>1</v>
      </c>
      <c r="N99" s="8">
        <v>5</v>
      </c>
      <c r="O99" s="98">
        <f t="shared" si="11"/>
        <v>3</v>
      </c>
      <c r="P99" s="8">
        <v>2</v>
      </c>
      <c r="Q99" s="8"/>
      <c r="R99" s="8">
        <v>3</v>
      </c>
      <c r="S99" s="8"/>
      <c r="T99" s="98">
        <f t="shared" si="12"/>
        <v>2.5</v>
      </c>
      <c r="U99" s="90">
        <f t="shared" si="13"/>
        <v>2.75</v>
      </c>
      <c r="V99" s="8">
        <v>6</v>
      </c>
      <c r="W99" s="8">
        <v>4</v>
      </c>
      <c r="X99" s="8"/>
      <c r="Y99" s="8">
        <v>5</v>
      </c>
      <c r="Z99" s="8"/>
      <c r="AA99" s="89">
        <f t="shared" si="14"/>
        <v>4.4249999999999998</v>
      </c>
    </row>
    <row r="100" spans="1:27" x14ac:dyDescent="0.25">
      <c r="A100" s="210">
        <f t="shared" si="15"/>
        <v>99</v>
      </c>
      <c r="B100" s="198">
        <v>6</v>
      </c>
      <c r="C100" s="8">
        <v>8</v>
      </c>
      <c r="D100" s="8">
        <v>7</v>
      </c>
      <c r="E100" s="8"/>
      <c r="F100" s="8">
        <v>9</v>
      </c>
      <c r="G100" s="8"/>
      <c r="H100" s="91">
        <f t="shared" si="8"/>
        <v>7.5</v>
      </c>
      <c r="I100" s="8">
        <v>9</v>
      </c>
      <c r="J100" s="8">
        <v>9</v>
      </c>
      <c r="K100" s="98">
        <f t="shared" si="9"/>
        <v>9</v>
      </c>
      <c r="L100" s="90">
        <f t="shared" si="10"/>
        <v>8.25</v>
      </c>
      <c r="M100" s="8">
        <v>7</v>
      </c>
      <c r="N100" s="8">
        <v>8</v>
      </c>
      <c r="O100" s="98">
        <f t="shared" si="11"/>
        <v>7.5</v>
      </c>
      <c r="P100" s="8">
        <v>8</v>
      </c>
      <c r="Q100" s="8"/>
      <c r="R100" s="8">
        <v>8</v>
      </c>
      <c r="S100" s="8"/>
      <c r="T100" s="98">
        <f t="shared" si="12"/>
        <v>8</v>
      </c>
      <c r="U100" s="90">
        <f t="shared" si="13"/>
        <v>7.75</v>
      </c>
      <c r="V100" s="8">
        <v>6</v>
      </c>
      <c r="W100" s="8">
        <v>8</v>
      </c>
      <c r="X100" s="8"/>
      <c r="Y100" s="8">
        <v>9</v>
      </c>
      <c r="Z100" s="8"/>
      <c r="AA100" s="89">
        <f t="shared" si="14"/>
        <v>7.8</v>
      </c>
    </row>
    <row r="101" spans="1:27" ht="15.75" thickBot="1" x14ac:dyDescent="0.3">
      <c r="A101" s="212">
        <f t="shared" si="15"/>
        <v>100</v>
      </c>
      <c r="B101" s="215">
        <v>5</v>
      </c>
      <c r="C101" s="215">
        <v>1</v>
      </c>
      <c r="D101" s="215">
        <v>2</v>
      </c>
      <c r="E101" s="215"/>
      <c r="F101" s="215"/>
      <c r="G101" s="215">
        <v>5</v>
      </c>
      <c r="H101" s="96">
        <f t="shared" si="8"/>
        <v>3.25</v>
      </c>
      <c r="I101" s="215">
        <v>1</v>
      </c>
      <c r="J101" s="215">
        <v>5</v>
      </c>
      <c r="K101" s="216">
        <f t="shared" si="9"/>
        <v>3</v>
      </c>
      <c r="L101" s="97">
        <f t="shared" si="10"/>
        <v>3.125</v>
      </c>
      <c r="M101" s="215">
        <v>2</v>
      </c>
      <c r="N101" s="215">
        <v>5</v>
      </c>
      <c r="O101" s="216">
        <f t="shared" si="11"/>
        <v>3.5</v>
      </c>
      <c r="P101" s="215">
        <v>1</v>
      </c>
      <c r="Q101" s="215"/>
      <c r="R101" s="215">
        <v>1</v>
      </c>
      <c r="S101" s="215"/>
      <c r="T101" s="216">
        <f t="shared" si="12"/>
        <v>1</v>
      </c>
      <c r="U101" s="97">
        <f t="shared" si="13"/>
        <v>2.25</v>
      </c>
      <c r="V101" s="215">
        <v>5</v>
      </c>
      <c r="W101" s="215">
        <v>3</v>
      </c>
      <c r="X101" s="215"/>
      <c r="Y101" s="215">
        <v>5</v>
      </c>
      <c r="Z101" s="215"/>
      <c r="AA101" s="217">
        <f t="shared" si="14"/>
        <v>3.6749999999999998</v>
      </c>
    </row>
    <row r="102" spans="1:27" x14ac:dyDescent="0.25">
      <c r="A102" s="210">
        <f t="shared" si="15"/>
        <v>101</v>
      </c>
      <c r="B102" s="8">
        <v>5</v>
      </c>
      <c r="C102" s="8">
        <v>5</v>
      </c>
      <c r="D102" s="8">
        <v>5</v>
      </c>
      <c r="E102" s="8"/>
      <c r="F102" s="8"/>
      <c r="G102" s="8"/>
      <c r="H102" s="91">
        <f t="shared" si="8"/>
        <v>5</v>
      </c>
      <c r="I102" s="8">
        <v>5</v>
      </c>
      <c r="J102" s="8">
        <v>7</v>
      </c>
      <c r="K102" s="98">
        <f t="shared" si="9"/>
        <v>6</v>
      </c>
      <c r="L102" s="90">
        <f t="shared" si="10"/>
        <v>5.5</v>
      </c>
      <c r="M102" s="8">
        <v>2</v>
      </c>
      <c r="N102" s="8"/>
      <c r="O102" s="98">
        <f t="shared" si="11"/>
        <v>2</v>
      </c>
      <c r="P102" s="8">
        <v>3</v>
      </c>
      <c r="Q102" s="8"/>
      <c r="R102" s="8">
        <v>5</v>
      </c>
      <c r="S102" s="8"/>
      <c r="T102" s="98">
        <f t="shared" si="12"/>
        <v>4</v>
      </c>
      <c r="U102" s="90">
        <f t="shared" si="13"/>
        <v>3</v>
      </c>
      <c r="V102" s="8">
        <v>6</v>
      </c>
      <c r="W102" s="8">
        <v>6</v>
      </c>
      <c r="X102" s="8"/>
      <c r="Y102" s="8">
        <v>5</v>
      </c>
      <c r="Z102" s="8"/>
      <c r="AA102" s="89">
        <f t="shared" si="14"/>
        <v>5.0999999999999996</v>
      </c>
    </row>
    <row r="103" spans="1:27" x14ac:dyDescent="0.25">
      <c r="A103" s="211">
        <f t="shared" si="15"/>
        <v>102</v>
      </c>
      <c r="B103" s="8">
        <v>5</v>
      </c>
      <c r="C103" s="8">
        <v>5</v>
      </c>
      <c r="D103" s="8">
        <v>4</v>
      </c>
      <c r="E103" s="8"/>
      <c r="F103" s="8"/>
      <c r="G103" s="8"/>
      <c r="H103" s="91">
        <f t="shared" si="8"/>
        <v>4.666666666666667</v>
      </c>
      <c r="I103" s="8">
        <v>5</v>
      </c>
      <c r="J103" s="8">
        <v>5</v>
      </c>
      <c r="K103" s="98">
        <f t="shared" si="9"/>
        <v>5</v>
      </c>
      <c r="L103" s="90">
        <f t="shared" si="10"/>
        <v>4.8333333333333339</v>
      </c>
      <c r="M103" s="8">
        <v>2</v>
      </c>
      <c r="N103" s="8"/>
      <c r="O103" s="98">
        <f t="shared" si="11"/>
        <v>2</v>
      </c>
      <c r="P103" s="8">
        <v>3</v>
      </c>
      <c r="Q103" s="8"/>
      <c r="R103" s="8">
        <v>4</v>
      </c>
      <c r="S103" s="8"/>
      <c r="T103" s="98">
        <f t="shared" si="12"/>
        <v>3.5</v>
      </c>
      <c r="U103" s="90">
        <f t="shared" si="13"/>
        <v>2.75</v>
      </c>
      <c r="V103" s="8">
        <v>5</v>
      </c>
      <c r="W103" s="8">
        <v>5</v>
      </c>
      <c r="X103" s="8"/>
      <c r="Y103" s="8">
        <v>7</v>
      </c>
      <c r="Z103" s="8"/>
      <c r="AA103" s="89">
        <f t="shared" si="14"/>
        <v>4.916666666666667</v>
      </c>
    </row>
    <row r="104" spans="1:27" x14ac:dyDescent="0.25">
      <c r="A104" s="210">
        <f t="shared" si="15"/>
        <v>103</v>
      </c>
      <c r="B104" s="8">
        <v>5</v>
      </c>
      <c r="C104" s="8">
        <v>5</v>
      </c>
      <c r="D104" s="8">
        <v>7</v>
      </c>
      <c r="E104" s="8"/>
      <c r="F104" s="8"/>
      <c r="G104" s="8"/>
      <c r="H104" s="91">
        <f t="shared" si="8"/>
        <v>5.666666666666667</v>
      </c>
      <c r="I104" s="8">
        <v>6</v>
      </c>
      <c r="J104" s="8">
        <v>7</v>
      </c>
      <c r="K104" s="98">
        <f t="shared" si="9"/>
        <v>6.5</v>
      </c>
      <c r="L104" s="90">
        <f t="shared" si="10"/>
        <v>6.0833333333333339</v>
      </c>
      <c r="M104" s="8">
        <v>5</v>
      </c>
      <c r="N104" s="8"/>
      <c r="O104" s="98">
        <f t="shared" si="11"/>
        <v>5</v>
      </c>
      <c r="P104" s="8">
        <v>6</v>
      </c>
      <c r="Q104" s="8"/>
      <c r="R104" s="8">
        <v>6</v>
      </c>
      <c r="S104" s="8"/>
      <c r="T104" s="98">
        <f t="shared" si="12"/>
        <v>6</v>
      </c>
      <c r="U104" s="90">
        <f t="shared" si="13"/>
        <v>5.5</v>
      </c>
      <c r="V104" s="8">
        <v>6</v>
      </c>
      <c r="W104" s="8">
        <v>5</v>
      </c>
      <c r="X104" s="8"/>
      <c r="Y104" s="8">
        <v>8</v>
      </c>
      <c r="Z104" s="8"/>
      <c r="AA104" s="89">
        <f t="shared" si="14"/>
        <v>6.1166666666666671</v>
      </c>
    </row>
    <row r="105" spans="1:27" x14ac:dyDescent="0.25">
      <c r="A105" s="211">
        <f t="shared" si="15"/>
        <v>104</v>
      </c>
      <c r="B105" s="8">
        <v>5</v>
      </c>
      <c r="C105" s="8">
        <v>5</v>
      </c>
      <c r="D105" s="8">
        <v>6</v>
      </c>
      <c r="E105" s="8"/>
      <c r="F105" s="8"/>
      <c r="G105" s="8"/>
      <c r="H105" s="91">
        <f t="shared" si="8"/>
        <v>5.333333333333333</v>
      </c>
      <c r="I105" s="8">
        <v>4</v>
      </c>
      <c r="J105" s="8">
        <v>5</v>
      </c>
      <c r="K105" s="98">
        <f t="shared" si="9"/>
        <v>4.5</v>
      </c>
      <c r="L105" s="90">
        <f t="shared" si="10"/>
        <v>4.9166666666666661</v>
      </c>
      <c r="M105" s="8">
        <v>2</v>
      </c>
      <c r="N105" s="8"/>
      <c r="O105" s="98">
        <f t="shared" si="11"/>
        <v>2</v>
      </c>
      <c r="P105" s="8">
        <v>3</v>
      </c>
      <c r="Q105" s="8"/>
      <c r="R105" s="8">
        <v>5</v>
      </c>
      <c r="S105" s="8"/>
      <c r="T105" s="98">
        <f t="shared" si="12"/>
        <v>4</v>
      </c>
      <c r="U105" s="90">
        <f t="shared" si="13"/>
        <v>3</v>
      </c>
      <c r="V105" s="8">
        <v>6</v>
      </c>
      <c r="W105" s="8">
        <v>5</v>
      </c>
      <c r="X105" s="8"/>
      <c r="Y105" s="8">
        <v>6</v>
      </c>
      <c r="Z105" s="8"/>
      <c r="AA105" s="89">
        <f t="shared" si="14"/>
        <v>4.9833333333333325</v>
      </c>
    </row>
    <row r="106" spans="1:27" x14ac:dyDescent="0.25">
      <c r="A106" s="210">
        <f t="shared" si="15"/>
        <v>105</v>
      </c>
      <c r="B106" s="8">
        <v>5</v>
      </c>
      <c r="C106" s="8">
        <v>5</v>
      </c>
      <c r="D106" s="8">
        <v>5</v>
      </c>
      <c r="E106" s="8"/>
      <c r="F106" s="8"/>
      <c r="G106" s="8"/>
      <c r="H106" s="91">
        <f t="shared" si="8"/>
        <v>5</v>
      </c>
      <c r="I106" s="8">
        <v>5</v>
      </c>
      <c r="J106" s="8">
        <v>6</v>
      </c>
      <c r="K106" s="98">
        <f t="shared" si="9"/>
        <v>5.5</v>
      </c>
      <c r="L106" s="90">
        <f t="shared" si="10"/>
        <v>5.25</v>
      </c>
      <c r="M106" s="8">
        <v>2</v>
      </c>
      <c r="N106" s="8"/>
      <c r="O106" s="98">
        <f t="shared" si="11"/>
        <v>2</v>
      </c>
      <c r="P106" s="8">
        <v>3</v>
      </c>
      <c r="Q106" s="8"/>
      <c r="R106" s="8">
        <v>4</v>
      </c>
      <c r="S106" s="8"/>
      <c r="T106" s="98">
        <f t="shared" si="12"/>
        <v>3.5</v>
      </c>
      <c r="U106" s="90">
        <f t="shared" si="13"/>
        <v>2.75</v>
      </c>
      <c r="V106" s="8">
        <v>6</v>
      </c>
      <c r="W106" s="8">
        <v>6</v>
      </c>
      <c r="X106" s="8"/>
      <c r="Y106" s="8">
        <v>5</v>
      </c>
      <c r="Z106" s="8"/>
      <c r="AA106" s="89">
        <f t="shared" si="14"/>
        <v>5</v>
      </c>
    </row>
    <row r="107" spans="1:27" x14ac:dyDescent="0.25">
      <c r="A107" s="211">
        <f t="shared" si="15"/>
        <v>106</v>
      </c>
      <c r="B107" s="8">
        <v>5</v>
      </c>
      <c r="C107" s="8">
        <v>5</v>
      </c>
      <c r="D107" s="8">
        <v>6</v>
      </c>
      <c r="E107" s="8"/>
      <c r="F107" s="8"/>
      <c r="G107" s="8"/>
      <c r="H107" s="91">
        <f t="shared" si="8"/>
        <v>5.333333333333333</v>
      </c>
      <c r="I107" s="8">
        <v>5</v>
      </c>
      <c r="J107" s="8">
        <v>6</v>
      </c>
      <c r="K107" s="98">
        <f t="shared" si="9"/>
        <v>5.5</v>
      </c>
      <c r="L107" s="90">
        <f t="shared" si="10"/>
        <v>5.4166666666666661</v>
      </c>
      <c r="M107" s="8">
        <v>5</v>
      </c>
      <c r="N107" s="8"/>
      <c r="O107" s="98">
        <f t="shared" si="11"/>
        <v>5</v>
      </c>
      <c r="P107" s="8">
        <v>5</v>
      </c>
      <c r="Q107" s="8"/>
      <c r="R107" s="8">
        <v>6</v>
      </c>
      <c r="S107" s="8"/>
      <c r="T107" s="98">
        <f t="shared" si="12"/>
        <v>5.5</v>
      </c>
      <c r="U107" s="90">
        <f t="shared" si="13"/>
        <v>5.25</v>
      </c>
      <c r="V107" s="8">
        <v>7</v>
      </c>
      <c r="W107" s="8">
        <v>5</v>
      </c>
      <c r="X107" s="8"/>
      <c r="Y107" s="8">
        <v>7</v>
      </c>
      <c r="Z107" s="8"/>
      <c r="AA107" s="89">
        <f t="shared" si="14"/>
        <v>5.9333333333333327</v>
      </c>
    </row>
    <row r="108" spans="1:27" x14ac:dyDescent="0.25">
      <c r="A108" s="9"/>
      <c r="B108" s="14" t="s">
        <v>0</v>
      </c>
      <c r="C108" s="14" t="s">
        <v>1</v>
      </c>
      <c r="D108" s="14" t="s">
        <v>2</v>
      </c>
      <c r="E108" s="14" t="s">
        <v>137</v>
      </c>
      <c r="F108" s="14" t="s">
        <v>14</v>
      </c>
      <c r="G108" s="14" t="s">
        <v>140</v>
      </c>
      <c r="H108" s="71" t="s">
        <v>100</v>
      </c>
      <c r="I108" s="14" t="s">
        <v>5</v>
      </c>
      <c r="J108" s="14" t="s">
        <v>11</v>
      </c>
      <c r="K108" s="71" t="s">
        <v>5</v>
      </c>
      <c r="L108" s="71" t="s">
        <v>99</v>
      </c>
      <c r="M108" s="14" t="s">
        <v>3</v>
      </c>
      <c r="N108" s="14" t="s">
        <v>144</v>
      </c>
      <c r="O108" s="251" t="s">
        <v>102</v>
      </c>
      <c r="P108" s="14" t="s">
        <v>4</v>
      </c>
      <c r="Q108" s="14" t="s">
        <v>142</v>
      </c>
      <c r="R108" s="14" t="s">
        <v>10</v>
      </c>
      <c r="S108" s="14" t="s">
        <v>146</v>
      </c>
      <c r="T108" s="251" t="s">
        <v>104</v>
      </c>
      <c r="U108" s="71" t="s">
        <v>98</v>
      </c>
      <c r="V108" s="14" t="s">
        <v>116</v>
      </c>
      <c r="W108" s="14" t="s">
        <v>7</v>
      </c>
      <c r="X108" s="14" t="s">
        <v>107</v>
      </c>
      <c r="Y108" s="14" t="s">
        <v>9</v>
      </c>
      <c r="Z108" s="29" t="s">
        <v>8</v>
      </c>
      <c r="AA108" s="252" t="s">
        <v>45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14"/>
  <sheetViews>
    <sheetView zoomScaleNormal="100" workbookViewId="0"/>
  </sheetViews>
  <sheetFormatPr baseColWidth="10" defaultRowHeight="15" x14ac:dyDescent="0.25"/>
  <cols>
    <col min="1" max="4" width="5.7109375" customWidth="1"/>
    <col min="5" max="5" width="5.7109375" style="55" customWidth="1"/>
    <col min="6" max="20" width="5.7109375" customWidth="1"/>
    <col min="21" max="21" width="5.7109375" style="55" customWidth="1"/>
    <col min="22" max="23" width="5.7109375" customWidth="1"/>
    <col min="24" max="25" width="5.7109375" style="73" customWidth="1"/>
    <col min="26" max="26" width="5.7109375" customWidth="1"/>
    <col min="27" max="28" width="5.7109375" style="73" customWidth="1"/>
    <col min="29" max="30" width="5.7109375" customWidth="1"/>
    <col min="31" max="31" width="5.7109375" style="19" customWidth="1"/>
    <col min="32" max="32" width="8.28515625" customWidth="1"/>
    <col min="33" max="35" width="5.7109375" customWidth="1"/>
    <col min="36" max="36" width="5.85546875" customWidth="1"/>
    <col min="37" max="37" width="6.140625" customWidth="1"/>
  </cols>
  <sheetData>
    <row r="1" spans="1:32" x14ac:dyDescent="0.25">
      <c r="A1" s="16"/>
      <c r="B1" s="14" t="s">
        <v>0</v>
      </c>
      <c r="C1" s="14" t="s">
        <v>1</v>
      </c>
      <c r="D1" s="14" t="s">
        <v>2</v>
      </c>
      <c r="E1" s="18" t="s">
        <v>14</v>
      </c>
      <c r="F1" s="27" t="s">
        <v>13</v>
      </c>
      <c r="G1" s="71" t="s">
        <v>100</v>
      </c>
      <c r="H1" s="14" t="s">
        <v>5</v>
      </c>
      <c r="I1" s="14" t="s">
        <v>12</v>
      </c>
      <c r="J1" s="62" t="s">
        <v>5</v>
      </c>
      <c r="K1" s="62" t="s">
        <v>99</v>
      </c>
      <c r="L1" s="14" t="s">
        <v>3</v>
      </c>
      <c r="M1" s="14" t="s">
        <v>149</v>
      </c>
      <c r="N1" s="14" t="s">
        <v>102</v>
      </c>
      <c r="O1" s="14" t="s">
        <v>4</v>
      </c>
      <c r="P1" s="27" t="s">
        <v>117</v>
      </c>
      <c r="Q1" s="18" t="s">
        <v>15</v>
      </c>
      <c r="R1" s="17" t="s">
        <v>10</v>
      </c>
      <c r="S1" s="18" t="s">
        <v>16</v>
      </c>
      <c r="T1" s="14" t="s">
        <v>104</v>
      </c>
      <c r="U1" s="71" t="s">
        <v>98</v>
      </c>
      <c r="V1" s="14" t="s">
        <v>116</v>
      </c>
      <c r="W1" s="27" t="s">
        <v>7</v>
      </c>
      <c r="X1" s="28" t="s">
        <v>9</v>
      </c>
      <c r="Y1" s="29" t="s">
        <v>17</v>
      </c>
      <c r="Z1" s="61" t="s">
        <v>45</v>
      </c>
    </row>
    <row r="2" spans="1:32" x14ac:dyDescent="0.25">
      <c r="A2" s="226">
        <v>1</v>
      </c>
      <c r="B2" s="5">
        <v>9</v>
      </c>
      <c r="C2" s="5">
        <v>9</v>
      </c>
      <c r="D2" s="5">
        <v>9</v>
      </c>
      <c r="E2" s="5"/>
      <c r="F2" s="5"/>
      <c r="G2" s="91">
        <f>AVERAGE(B2:F2)</f>
        <v>9</v>
      </c>
      <c r="H2" s="5">
        <v>9</v>
      </c>
      <c r="I2" s="5">
        <v>10</v>
      </c>
      <c r="J2" s="98">
        <f>AVERAGE(H2:I2)</f>
        <v>9.5</v>
      </c>
      <c r="K2" s="90">
        <f>AVERAGE(G2,J2)</f>
        <v>9.25</v>
      </c>
      <c r="L2" s="5">
        <v>9</v>
      </c>
      <c r="M2" s="8">
        <v>8</v>
      </c>
      <c r="N2" s="98">
        <f>AVERAGE(L2:M2)</f>
        <v>8.5</v>
      </c>
      <c r="O2" s="73"/>
      <c r="P2" s="72">
        <v>8</v>
      </c>
      <c r="Q2" s="72">
        <v>9</v>
      </c>
      <c r="R2" s="72">
        <v>8</v>
      </c>
      <c r="S2" s="72"/>
      <c r="T2" s="98">
        <f>AVERAGE(O2:S2)</f>
        <v>8.3333333333333339</v>
      </c>
      <c r="U2" s="90">
        <f>AVERAGE(N2,T2)</f>
        <v>8.4166666666666679</v>
      </c>
      <c r="V2" s="5">
        <v>8</v>
      </c>
      <c r="W2" s="5"/>
      <c r="X2" s="5"/>
      <c r="Y2" s="5">
        <v>8</v>
      </c>
      <c r="Z2" s="89">
        <f>AVERAGE(K2,U2,V2:Y2)</f>
        <v>8.4166666666666679</v>
      </c>
      <c r="AB2" s="21" t="s">
        <v>55</v>
      </c>
      <c r="AC2" s="4"/>
      <c r="AD2" s="4"/>
      <c r="AE2" s="4"/>
      <c r="AF2" s="1"/>
    </row>
    <row r="3" spans="1:32" x14ac:dyDescent="0.25">
      <c r="A3" s="211">
        <f>A2+1</f>
        <v>2</v>
      </c>
      <c r="B3">
        <v>2</v>
      </c>
      <c r="C3">
        <v>2</v>
      </c>
      <c r="D3">
        <v>2</v>
      </c>
      <c r="E3"/>
      <c r="G3" s="91">
        <f t="shared" ref="G3:G66" si="0">AVERAGE(B3:F3)</f>
        <v>2</v>
      </c>
      <c r="H3">
        <v>1</v>
      </c>
      <c r="I3">
        <v>2</v>
      </c>
      <c r="J3" s="98">
        <f t="shared" ref="J3:J66" si="1">AVERAGE(H3:I3)</f>
        <v>1.5</v>
      </c>
      <c r="K3" s="90">
        <f t="shared" ref="K3:K66" si="2">AVERAGE(G3,J3)</f>
        <v>1.75</v>
      </c>
      <c r="L3">
        <v>2</v>
      </c>
      <c r="M3">
        <v>1</v>
      </c>
      <c r="N3" s="98">
        <f t="shared" ref="N3:N66" si="3">AVERAGE(L3:M3)</f>
        <v>1.5</v>
      </c>
      <c r="O3" s="73"/>
      <c r="P3" s="73">
        <v>4</v>
      </c>
      <c r="Q3" s="73">
        <v>2</v>
      </c>
      <c r="R3" s="73">
        <v>4</v>
      </c>
      <c r="S3" s="73"/>
      <c r="T3" s="98">
        <f t="shared" ref="T3:T66" si="4">AVERAGE(O3:S3)</f>
        <v>3.3333333333333335</v>
      </c>
      <c r="U3" s="90">
        <f t="shared" ref="U3:U66" si="5">AVERAGE(N3,T3)</f>
        <v>2.416666666666667</v>
      </c>
      <c r="V3">
        <v>5</v>
      </c>
      <c r="X3"/>
      <c r="Y3" s="5">
        <v>1</v>
      </c>
      <c r="Z3" s="89">
        <f t="shared" ref="Z3:Z66" si="6">AVERAGE(K3,U3,V3:Y3)</f>
        <v>2.541666666666667</v>
      </c>
      <c r="AB3" s="2"/>
      <c r="AC3" s="5"/>
      <c r="AD3" s="5"/>
      <c r="AE3" s="5"/>
      <c r="AF3" s="3"/>
    </row>
    <row r="4" spans="1:32" x14ac:dyDescent="0.25">
      <c r="A4" s="211">
        <f t="shared" ref="A4:A67" si="7">A3+1</f>
        <v>3</v>
      </c>
      <c r="B4">
        <v>6</v>
      </c>
      <c r="C4">
        <v>5</v>
      </c>
      <c r="D4">
        <v>5</v>
      </c>
      <c r="E4"/>
      <c r="G4" s="91">
        <f t="shared" si="0"/>
        <v>5.333333333333333</v>
      </c>
      <c r="H4">
        <v>5</v>
      </c>
      <c r="I4">
        <v>10</v>
      </c>
      <c r="J4" s="98">
        <f t="shared" si="1"/>
        <v>7.5</v>
      </c>
      <c r="K4" s="90">
        <f t="shared" si="2"/>
        <v>6.4166666666666661</v>
      </c>
      <c r="L4">
        <v>5</v>
      </c>
      <c r="M4">
        <v>5</v>
      </c>
      <c r="N4" s="98">
        <f t="shared" si="3"/>
        <v>5</v>
      </c>
      <c r="O4" s="73"/>
      <c r="P4" s="73">
        <v>5</v>
      </c>
      <c r="Q4" s="73">
        <v>7</v>
      </c>
      <c r="R4" s="73"/>
      <c r="S4" s="73">
        <v>6</v>
      </c>
      <c r="T4" s="98">
        <f t="shared" si="4"/>
        <v>6</v>
      </c>
      <c r="U4" s="90">
        <f t="shared" si="5"/>
        <v>5.5</v>
      </c>
      <c r="V4">
        <v>7</v>
      </c>
      <c r="X4"/>
      <c r="Y4" s="5">
        <v>6</v>
      </c>
      <c r="Z4" s="89">
        <f t="shared" si="6"/>
        <v>6.2291666666666661</v>
      </c>
      <c r="AB4" s="22"/>
      <c r="AC4" s="5" t="s">
        <v>41</v>
      </c>
      <c r="AD4" s="5"/>
      <c r="AE4" s="5"/>
      <c r="AF4" s="3">
        <v>5</v>
      </c>
    </row>
    <row r="5" spans="1:32" x14ac:dyDescent="0.25">
      <c r="A5" s="210">
        <f t="shared" si="7"/>
        <v>4</v>
      </c>
      <c r="B5">
        <v>7</v>
      </c>
      <c r="C5">
        <v>7</v>
      </c>
      <c r="D5">
        <v>6</v>
      </c>
      <c r="E5">
        <v>9</v>
      </c>
      <c r="F5">
        <v>9</v>
      </c>
      <c r="G5" s="91">
        <f t="shared" si="0"/>
        <v>7.6</v>
      </c>
      <c r="H5">
        <v>6</v>
      </c>
      <c r="I5">
        <v>10</v>
      </c>
      <c r="J5" s="98">
        <f t="shared" si="1"/>
        <v>8</v>
      </c>
      <c r="K5" s="90">
        <f t="shared" si="2"/>
        <v>7.8</v>
      </c>
      <c r="L5">
        <v>5</v>
      </c>
      <c r="M5">
        <v>6</v>
      </c>
      <c r="N5" s="98">
        <f t="shared" si="3"/>
        <v>5.5</v>
      </c>
      <c r="O5" s="73"/>
      <c r="P5" s="73"/>
      <c r="Q5" s="73">
        <v>7</v>
      </c>
      <c r="R5" s="73"/>
      <c r="S5" s="73"/>
      <c r="T5" s="98">
        <f t="shared" si="4"/>
        <v>7</v>
      </c>
      <c r="U5" s="90">
        <f t="shared" si="5"/>
        <v>6.25</v>
      </c>
      <c r="V5">
        <v>7</v>
      </c>
      <c r="X5"/>
      <c r="Y5" s="8">
        <v>9</v>
      </c>
      <c r="Z5" s="89">
        <f t="shared" si="6"/>
        <v>7.5125000000000002</v>
      </c>
      <c r="AB5" s="23"/>
      <c r="AC5" s="5" t="s">
        <v>38</v>
      </c>
      <c r="AD5" s="5"/>
      <c r="AE5" s="5"/>
      <c r="AF5" s="3">
        <v>4</v>
      </c>
    </row>
    <row r="6" spans="1:32" x14ac:dyDescent="0.25">
      <c r="A6" s="210">
        <f t="shared" si="7"/>
        <v>5</v>
      </c>
      <c r="B6">
        <v>6</v>
      </c>
      <c r="C6">
        <v>6</v>
      </c>
      <c r="D6">
        <v>7</v>
      </c>
      <c r="E6">
        <v>8</v>
      </c>
      <c r="G6" s="91">
        <f t="shared" si="0"/>
        <v>6.75</v>
      </c>
      <c r="H6">
        <v>5</v>
      </c>
      <c r="I6">
        <v>8</v>
      </c>
      <c r="J6" s="98">
        <f t="shared" si="1"/>
        <v>6.5</v>
      </c>
      <c r="K6" s="90">
        <f t="shared" si="2"/>
        <v>6.625</v>
      </c>
      <c r="L6">
        <v>6</v>
      </c>
      <c r="M6">
        <v>4</v>
      </c>
      <c r="N6" s="98">
        <f t="shared" si="3"/>
        <v>5</v>
      </c>
      <c r="O6" s="73"/>
      <c r="P6" s="73">
        <v>5</v>
      </c>
      <c r="Q6" s="73">
        <v>7</v>
      </c>
      <c r="R6" s="73"/>
      <c r="S6" s="73"/>
      <c r="T6" s="98">
        <f t="shared" si="4"/>
        <v>6</v>
      </c>
      <c r="U6" s="90">
        <f t="shared" si="5"/>
        <v>5.5</v>
      </c>
      <c r="V6">
        <v>6</v>
      </c>
      <c r="X6"/>
      <c r="Y6" s="8">
        <v>6</v>
      </c>
      <c r="Z6" s="89">
        <f t="shared" si="6"/>
        <v>6.03125</v>
      </c>
      <c r="AB6" s="24"/>
      <c r="AC6" s="5" t="s">
        <v>39</v>
      </c>
      <c r="AD6" s="5"/>
      <c r="AE6" s="5"/>
      <c r="AF6" s="3">
        <v>51</v>
      </c>
    </row>
    <row r="7" spans="1:32" x14ac:dyDescent="0.25">
      <c r="A7" s="210">
        <f t="shared" si="7"/>
        <v>6</v>
      </c>
      <c r="B7">
        <v>8</v>
      </c>
      <c r="C7">
        <v>9</v>
      </c>
      <c r="D7">
        <v>8</v>
      </c>
      <c r="E7"/>
      <c r="G7" s="91">
        <f t="shared" si="0"/>
        <v>8.3333333333333339</v>
      </c>
      <c r="H7">
        <v>6</v>
      </c>
      <c r="I7">
        <v>10</v>
      </c>
      <c r="J7" s="98">
        <f t="shared" si="1"/>
        <v>8</v>
      </c>
      <c r="K7" s="90">
        <f t="shared" si="2"/>
        <v>8.1666666666666679</v>
      </c>
      <c r="L7">
        <v>9</v>
      </c>
      <c r="M7">
        <v>8</v>
      </c>
      <c r="N7" s="98">
        <f t="shared" si="3"/>
        <v>8.5</v>
      </c>
      <c r="O7" s="73"/>
      <c r="P7" s="73">
        <v>8</v>
      </c>
      <c r="Q7" s="73">
        <v>9</v>
      </c>
      <c r="R7" s="73">
        <v>7</v>
      </c>
      <c r="S7" s="73"/>
      <c r="T7" s="98">
        <f t="shared" si="4"/>
        <v>8</v>
      </c>
      <c r="U7" s="90">
        <f t="shared" si="5"/>
        <v>8.25</v>
      </c>
      <c r="V7">
        <v>7</v>
      </c>
      <c r="X7"/>
      <c r="Y7" s="8">
        <v>9</v>
      </c>
      <c r="Z7" s="89">
        <f t="shared" si="6"/>
        <v>8.1041666666666679</v>
      </c>
      <c r="AB7" s="25"/>
      <c r="AC7" s="5" t="s">
        <v>40</v>
      </c>
      <c r="AD7" s="5"/>
      <c r="AE7" s="5"/>
      <c r="AF7" s="3">
        <v>45</v>
      </c>
    </row>
    <row r="8" spans="1:32" x14ac:dyDescent="0.25">
      <c r="A8" s="211">
        <f t="shared" si="7"/>
        <v>7</v>
      </c>
      <c r="B8">
        <v>7</v>
      </c>
      <c r="C8">
        <v>6</v>
      </c>
      <c r="D8">
        <v>5</v>
      </c>
      <c r="E8"/>
      <c r="G8" s="91">
        <f t="shared" si="0"/>
        <v>6</v>
      </c>
      <c r="H8">
        <v>5</v>
      </c>
      <c r="I8">
        <v>10</v>
      </c>
      <c r="J8" s="98">
        <f t="shared" si="1"/>
        <v>7.5</v>
      </c>
      <c r="K8" s="90">
        <f t="shared" si="2"/>
        <v>6.75</v>
      </c>
      <c r="L8">
        <v>6</v>
      </c>
      <c r="M8">
        <v>6</v>
      </c>
      <c r="N8" s="98">
        <f t="shared" si="3"/>
        <v>6</v>
      </c>
      <c r="O8" s="73"/>
      <c r="P8" s="73">
        <v>6</v>
      </c>
      <c r="Q8" s="73">
        <v>6</v>
      </c>
      <c r="R8" s="73">
        <v>7</v>
      </c>
      <c r="S8" s="73"/>
      <c r="T8" s="98">
        <f t="shared" si="4"/>
        <v>6.333333333333333</v>
      </c>
      <c r="U8" s="90">
        <f t="shared" si="5"/>
        <v>6.1666666666666661</v>
      </c>
      <c r="V8">
        <v>9</v>
      </c>
      <c r="X8"/>
      <c r="Y8" s="8">
        <v>5</v>
      </c>
      <c r="Z8" s="89">
        <f t="shared" si="6"/>
        <v>6.7291666666666661</v>
      </c>
      <c r="AB8" s="2"/>
      <c r="AC8" s="5"/>
      <c r="AD8" s="5"/>
      <c r="AE8" s="5"/>
      <c r="AF8" s="31">
        <f>SUM(AF4:AF7)</f>
        <v>105</v>
      </c>
    </row>
    <row r="9" spans="1:32" x14ac:dyDescent="0.25">
      <c r="A9" s="210">
        <f t="shared" si="7"/>
        <v>8</v>
      </c>
      <c r="B9">
        <v>3</v>
      </c>
      <c r="C9">
        <v>2</v>
      </c>
      <c r="D9">
        <v>3</v>
      </c>
      <c r="E9"/>
      <c r="G9" s="91">
        <f t="shared" si="0"/>
        <v>2.6666666666666665</v>
      </c>
      <c r="H9">
        <v>3</v>
      </c>
      <c r="I9">
        <v>8</v>
      </c>
      <c r="J9" s="98">
        <f t="shared" si="1"/>
        <v>5.5</v>
      </c>
      <c r="K9" s="90">
        <f t="shared" si="2"/>
        <v>4.083333333333333</v>
      </c>
      <c r="L9">
        <v>4</v>
      </c>
      <c r="M9">
        <v>2</v>
      </c>
      <c r="N9" s="98">
        <f t="shared" si="3"/>
        <v>3</v>
      </c>
      <c r="O9" s="73"/>
      <c r="P9" s="73">
        <v>5</v>
      </c>
      <c r="Q9" s="73">
        <v>6</v>
      </c>
      <c r="R9" s="73"/>
      <c r="S9" s="73"/>
      <c r="T9" s="98">
        <f t="shared" si="4"/>
        <v>5.5</v>
      </c>
      <c r="U9" s="90">
        <f t="shared" si="5"/>
        <v>4.25</v>
      </c>
      <c r="V9">
        <v>5</v>
      </c>
      <c r="W9">
        <v>6</v>
      </c>
      <c r="X9"/>
      <c r="Y9" s="8">
        <v>5</v>
      </c>
      <c r="Z9" s="89">
        <f t="shared" si="6"/>
        <v>4.8666666666666663</v>
      </c>
      <c r="AB9" s="2"/>
      <c r="AC9" s="5"/>
      <c r="AD9" s="5"/>
      <c r="AE9" s="5"/>
      <c r="AF9" s="3"/>
    </row>
    <row r="10" spans="1:32" x14ac:dyDescent="0.25">
      <c r="A10" s="210">
        <f t="shared" si="7"/>
        <v>9</v>
      </c>
      <c r="B10">
        <v>8</v>
      </c>
      <c r="C10">
        <v>8</v>
      </c>
      <c r="D10">
        <v>7</v>
      </c>
      <c r="E10"/>
      <c r="G10" s="91">
        <f t="shared" si="0"/>
        <v>7.666666666666667</v>
      </c>
      <c r="H10">
        <v>8</v>
      </c>
      <c r="I10">
        <v>10</v>
      </c>
      <c r="J10" s="98">
        <f t="shared" si="1"/>
        <v>9</v>
      </c>
      <c r="K10" s="90">
        <f t="shared" si="2"/>
        <v>8.3333333333333339</v>
      </c>
      <c r="L10">
        <v>8</v>
      </c>
      <c r="M10">
        <v>7</v>
      </c>
      <c r="N10" s="98">
        <f t="shared" si="3"/>
        <v>7.5</v>
      </c>
      <c r="O10" s="73"/>
      <c r="P10" s="73">
        <v>8</v>
      </c>
      <c r="Q10" s="73">
        <v>8</v>
      </c>
      <c r="R10" s="73">
        <v>8</v>
      </c>
      <c r="S10" s="73"/>
      <c r="T10" s="98">
        <f t="shared" si="4"/>
        <v>8</v>
      </c>
      <c r="U10" s="90">
        <f t="shared" si="5"/>
        <v>7.75</v>
      </c>
      <c r="V10">
        <v>8</v>
      </c>
      <c r="X10"/>
      <c r="Y10" s="8">
        <v>8</v>
      </c>
      <c r="Z10" s="89">
        <f t="shared" si="6"/>
        <v>8.0208333333333339</v>
      </c>
      <c r="AB10" s="58"/>
      <c r="AC10" s="5" t="s">
        <v>42</v>
      </c>
      <c r="AD10" s="5"/>
      <c r="AE10" s="5"/>
      <c r="AF10" s="3"/>
    </row>
    <row r="11" spans="1:32" x14ac:dyDescent="0.25">
      <c r="A11" s="211">
        <f t="shared" si="7"/>
        <v>10</v>
      </c>
      <c r="B11">
        <v>1</v>
      </c>
      <c r="C11">
        <v>1</v>
      </c>
      <c r="D11">
        <v>1</v>
      </c>
      <c r="E11"/>
      <c r="G11" s="91">
        <f t="shared" si="0"/>
        <v>1</v>
      </c>
      <c r="H11">
        <v>1</v>
      </c>
      <c r="I11">
        <v>2</v>
      </c>
      <c r="J11" s="98">
        <f t="shared" si="1"/>
        <v>1.5</v>
      </c>
      <c r="K11" s="90">
        <f t="shared" si="2"/>
        <v>1.25</v>
      </c>
      <c r="L11" s="73">
        <v>1</v>
      </c>
      <c r="M11" s="73">
        <v>1</v>
      </c>
      <c r="N11" s="98">
        <f t="shared" si="3"/>
        <v>1</v>
      </c>
      <c r="O11" s="73"/>
      <c r="P11" s="73"/>
      <c r="Q11" s="73"/>
      <c r="R11" s="73">
        <v>1</v>
      </c>
      <c r="S11" s="73"/>
      <c r="T11" s="98">
        <f t="shared" si="4"/>
        <v>1</v>
      </c>
      <c r="U11" s="90">
        <f t="shared" si="5"/>
        <v>1</v>
      </c>
      <c r="V11">
        <v>1</v>
      </c>
      <c r="W11">
        <v>1</v>
      </c>
      <c r="X11"/>
      <c r="Y11" s="8">
        <v>1</v>
      </c>
      <c r="Z11" s="89">
        <f t="shared" si="6"/>
        <v>1.05</v>
      </c>
      <c r="AA11" s="106"/>
      <c r="AB11"/>
      <c r="AE11"/>
      <c r="AF11" s="3"/>
    </row>
    <row r="12" spans="1:32" x14ac:dyDescent="0.25">
      <c r="A12" s="210">
        <f t="shared" si="7"/>
        <v>11</v>
      </c>
      <c r="B12">
        <v>5</v>
      </c>
      <c r="C12">
        <v>5</v>
      </c>
      <c r="D12">
        <v>4</v>
      </c>
      <c r="E12">
        <v>7</v>
      </c>
      <c r="G12" s="91">
        <f t="shared" si="0"/>
        <v>5.25</v>
      </c>
      <c r="H12">
        <v>2</v>
      </c>
      <c r="I12">
        <v>8</v>
      </c>
      <c r="J12" s="98">
        <f t="shared" si="1"/>
        <v>5</v>
      </c>
      <c r="K12" s="90">
        <f t="shared" si="2"/>
        <v>5.125</v>
      </c>
      <c r="L12">
        <v>4</v>
      </c>
      <c r="M12">
        <v>5</v>
      </c>
      <c r="N12" s="98">
        <f t="shared" si="3"/>
        <v>4.5</v>
      </c>
      <c r="O12" s="73"/>
      <c r="P12" s="73">
        <v>4</v>
      </c>
      <c r="Q12" s="73">
        <v>6</v>
      </c>
      <c r="R12" s="73"/>
      <c r="S12" s="73"/>
      <c r="T12" s="98">
        <f t="shared" si="4"/>
        <v>5</v>
      </c>
      <c r="U12" s="90">
        <f t="shared" si="5"/>
        <v>4.75</v>
      </c>
      <c r="V12">
        <v>4</v>
      </c>
      <c r="X12"/>
      <c r="Y12" s="8">
        <v>6</v>
      </c>
      <c r="Z12" s="89">
        <f t="shared" si="6"/>
        <v>4.96875</v>
      </c>
      <c r="AB12" s="12" t="s">
        <v>0</v>
      </c>
      <c r="AC12" t="s">
        <v>46</v>
      </c>
      <c r="AE12"/>
      <c r="AF12" s="3"/>
    </row>
    <row r="13" spans="1:32" x14ac:dyDescent="0.25">
      <c r="A13" s="210">
        <f t="shared" si="7"/>
        <v>12</v>
      </c>
      <c r="B13">
        <v>9</v>
      </c>
      <c r="C13">
        <v>9</v>
      </c>
      <c r="D13">
        <v>9</v>
      </c>
      <c r="E13"/>
      <c r="G13" s="91">
        <f t="shared" si="0"/>
        <v>9</v>
      </c>
      <c r="H13">
        <v>10</v>
      </c>
      <c r="I13">
        <v>10</v>
      </c>
      <c r="J13" s="98">
        <f t="shared" si="1"/>
        <v>10</v>
      </c>
      <c r="K13" s="90">
        <f t="shared" si="2"/>
        <v>9.5</v>
      </c>
      <c r="L13">
        <v>9</v>
      </c>
      <c r="M13">
        <v>8</v>
      </c>
      <c r="N13" s="98">
        <f t="shared" si="3"/>
        <v>8.5</v>
      </c>
      <c r="O13" s="73"/>
      <c r="P13" s="73">
        <v>9</v>
      </c>
      <c r="Q13" s="73">
        <v>10</v>
      </c>
      <c r="R13" s="73">
        <v>9</v>
      </c>
      <c r="S13" s="73"/>
      <c r="T13" s="98">
        <f t="shared" si="4"/>
        <v>9.3333333333333339</v>
      </c>
      <c r="U13" s="90">
        <f t="shared" si="5"/>
        <v>8.9166666666666679</v>
      </c>
      <c r="V13">
        <v>8</v>
      </c>
      <c r="X13"/>
      <c r="Y13" s="8">
        <v>8</v>
      </c>
      <c r="Z13" s="89">
        <f t="shared" si="6"/>
        <v>8.6041666666666679</v>
      </c>
      <c r="AB13" s="12" t="s">
        <v>1</v>
      </c>
      <c r="AC13" t="s">
        <v>47</v>
      </c>
      <c r="AE13"/>
      <c r="AF13" s="3"/>
    </row>
    <row r="14" spans="1:32" x14ac:dyDescent="0.25">
      <c r="A14" s="210">
        <f t="shared" si="7"/>
        <v>13</v>
      </c>
      <c r="B14">
        <v>5</v>
      </c>
      <c r="C14">
        <v>4</v>
      </c>
      <c r="D14">
        <v>4</v>
      </c>
      <c r="E14"/>
      <c r="G14" s="91">
        <f t="shared" si="0"/>
        <v>4.333333333333333</v>
      </c>
      <c r="H14">
        <v>3</v>
      </c>
      <c r="I14">
        <v>8</v>
      </c>
      <c r="J14" s="98">
        <f t="shared" si="1"/>
        <v>5.5</v>
      </c>
      <c r="K14" s="90">
        <f t="shared" si="2"/>
        <v>4.9166666666666661</v>
      </c>
      <c r="L14">
        <v>4</v>
      </c>
      <c r="M14">
        <v>2</v>
      </c>
      <c r="N14" s="98">
        <f t="shared" si="3"/>
        <v>3</v>
      </c>
      <c r="O14" s="73"/>
      <c r="P14" s="73">
        <v>4</v>
      </c>
      <c r="Q14" s="73"/>
      <c r="R14" s="73">
        <v>4</v>
      </c>
      <c r="S14" s="73"/>
      <c r="T14" s="98">
        <f t="shared" si="4"/>
        <v>4</v>
      </c>
      <c r="U14" s="90">
        <f t="shared" si="5"/>
        <v>3.5</v>
      </c>
      <c r="V14">
        <v>6</v>
      </c>
      <c r="X14"/>
      <c r="Y14" s="8">
        <v>5</v>
      </c>
      <c r="Z14" s="89">
        <f t="shared" si="6"/>
        <v>4.8541666666666661</v>
      </c>
      <c r="AB14" s="12" t="s">
        <v>2</v>
      </c>
      <c r="AC14" t="s">
        <v>56</v>
      </c>
      <c r="AE14"/>
      <c r="AF14" s="3"/>
    </row>
    <row r="15" spans="1:32" x14ac:dyDescent="0.25">
      <c r="A15" s="210">
        <f t="shared" si="7"/>
        <v>14</v>
      </c>
      <c r="B15">
        <v>7</v>
      </c>
      <c r="C15">
        <v>7</v>
      </c>
      <c r="D15">
        <v>6</v>
      </c>
      <c r="E15">
        <v>9</v>
      </c>
      <c r="G15" s="91">
        <f t="shared" si="0"/>
        <v>7.25</v>
      </c>
      <c r="H15">
        <v>8</v>
      </c>
      <c r="I15">
        <v>10</v>
      </c>
      <c r="J15" s="98">
        <f t="shared" si="1"/>
        <v>9</v>
      </c>
      <c r="K15" s="90">
        <f t="shared" si="2"/>
        <v>8.125</v>
      </c>
      <c r="L15">
        <v>7</v>
      </c>
      <c r="M15">
        <v>6</v>
      </c>
      <c r="N15" s="98">
        <f t="shared" si="3"/>
        <v>6.5</v>
      </c>
      <c r="O15" s="73"/>
      <c r="P15" s="73">
        <v>8</v>
      </c>
      <c r="Q15" s="73"/>
      <c r="R15" s="73"/>
      <c r="S15" s="73">
        <v>8</v>
      </c>
      <c r="T15" s="98">
        <f t="shared" si="4"/>
        <v>8</v>
      </c>
      <c r="U15" s="90">
        <f t="shared" si="5"/>
        <v>7.25</v>
      </c>
      <c r="V15">
        <v>8</v>
      </c>
      <c r="X15">
        <v>3</v>
      </c>
      <c r="Y15" s="8">
        <v>8</v>
      </c>
      <c r="Z15" s="89">
        <f t="shared" si="6"/>
        <v>6.875</v>
      </c>
      <c r="AB15" s="12" t="s">
        <v>14</v>
      </c>
      <c r="AC15" t="s">
        <v>61</v>
      </c>
      <c r="AE15"/>
      <c r="AF15" s="3"/>
    </row>
    <row r="16" spans="1:32" x14ac:dyDescent="0.25">
      <c r="A16" s="210">
        <f t="shared" si="7"/>
        <v>15</v>
      </c>
      <c r="B16">
        <v>6</v>
      </c>
      <c r="C16">
        <v>4</v>
      </c>
      <c r="D16">
        <v>4</v>
      </c>
      <c r="E16"/>
      <c r="G16" s="91">
        <f t="shared" si="0"/>
        <v>4.666666666666667</v>
      </c>
      <c r="H16">
        <v>5</v>
      </c>
      <c r="I16">
        <v>9</v>
      </c>
      <c r="J16" s="98">
        <f t="shared" si="1"/>
        <v>7</v>
      </c>
      <c r="K16" s="90">
        <f t="shared" si="2"/>
        <v>5.8333333333333339</v>
      </c>
      <c r="L16">
        <v>5</v>
      </c>
      <c r="N16" s="98">
        <f t="shared" si="3"/>
        <v>5</v>
      </c>
      <c r="O16" s="73"/>
      <c r="P16" s="73">
        <v>5</v>
      </c>
      <c r="Q16" s="73"/>
      <c r="R16" s="73">
        <v>5</v>
      </c>
      <c r="S16" s="73"/>
      <c r="T16" s="98">
        <f t="shared" si="4"/>
        <v>5</v>
      </c>
      <c r="U16" s="90">
        <f t="shared" si="5"/>
        <v>5</v>
      </c>
      <c r="W16">
        <v>6</v>
      </c>
      <c r="X16"/>
      <c r="Y16" s="8">
        <v>7</v>
      </c>
      <c r="Z16" s="89">
        <f t="shared" si="6"/>
        <v>5.9583333333333339</v>
      </c>
      <c r="AB16" s="12" t="s">
        <v>13</v>
      </c>
      <c r="AC16" t="s">
        <v>60</v>
      </c>
      <c r="AE16"/>
      <c r="AF16" s="3"/>
    </row>
    <row r="17" spans="1:32" x14ac:dyDescent="0.25">
      <c r="A17" s="211">
        <f t="shared" si="7"/>
        <v>16</v>
      </c>
      <c r="B17">
        <v>8</v>
      </c>
      <c r="C17">
        <v>8</v>
      </c>
      <c r="D17">
        <v>8</v>
      </c>
      <c r="E17"/>
      <c r="G17" s="91">
        <f t="shared" si="0"/>
        <v>8</v>
      </c>
      <c r="H17">
        <v>9</v>
      </c>
      <c r="I17">
        <v>10</v>
      </c>
      <c r="J17" s="98">
        <f t="shared" si="1"/>
        <v>9.5</v>
      </c>
      <c r="K17" s="90">
        <f t="shared" si="2"/>
        <v>8.75</v>
      </c>
      <c r="L17">
        <v>10</v>
      </c>
      <c r="M17">
        <v>9</v>
      </c>
      <c r="N17" s="98">
        <f t="shared" si="3"/>
        <v>9.5</v>
      </c>
      <c r="O17" s="73"/>
      <c r="P17" s="73">
        <v>9</v>
      </c>
      <c r="Q17" s="73"/>
      <c r="R17" s="73">
        <v>8</v>
      </c>
      <c r="S17" s="73"/>
      <c r="T17" s="98">
        <f t="shared" si="4"/>
        <v>8.5</v>
      </c>
      <c r="U17" s="90">
        <f t="shared" si="5"/>
        <v>9</v>
      </c>
      <c r="V17">
        <v>9</v>
      </c>
      <c r="X17">
        <v>9</v>
      </c>
      <c r="Y17" s="8">
        <v>8</v>
      </c>
      <c r="Z17" s="89">
        <f t="shared" si="6"/>
        <v>8.75</v>
      </c>
      <c r="AB17" s="53" t="s">
        <v>100</v>
      </c>
      <c r="AC17" s="19" t="s">
        <v>101</v>
      </c>
      <c r="AE17"/>
      <c r="AF17" s="3"/>
    </row>
    <row r="18" spans="1:32" x14ac:dyDescent="0.25">
      <c r="A18" s="211">
        <f t="shared" si="7"/>
        <v>17</v>
      </c>
      <c r="B18">
        <v>5</v>
      </c>
      <c r="C18">
        <v>4</v>
      </c>
      <c r="D18">
        <v>4</v>
      </c>
      <c r="E18"/>
      <c r="G18" s="91">
        <f t="shared" si="0"/>
        <v>4.333333333333333</v>
      </c>
      <c r="H18">
        <v>5</v>
      </c>
      <c r="I18">
        <v>9</v>
      </c>
      <c r="J18" s="98">
        <f t="shared" si="1"/>
        <v>7</v>
      </c>
      <c r="K18" s="90">
        <f t="shared" si="2"/>
        <v>5.6666666666666661</v>
      </c>
      <c r="L18">
        <v>5</v>
      </c>
      <c r="M18">
        <v>4</v>
      </c>
      <c r="N18" s="98">
        <f t="shared" si="3"/>
        <v>4.5</v>
      </c>
      <c r="O18" s="73"/>
      <c r="P18" s="73">
        <v>5</v>
      </c>
      <c r="Q18" s="73">
        <v>7</v>
      </c>
      <c r="R18" s="73">
        <v>6</v>
      </c>
      <c r="S18" s="73"/>
      <c r="T18" s="98">
        <f t="shared" si="4"/>
        <v>6</v>
      </c>
      <c r="U18" s="90">
        <f t="shared" si="5"/>
        <v>5.25</v>
      </c>
      <c r="V18">
        <v>8</v>
      </c>
      <c r="X18"/>
      <c r="Y18" s="8">
        <v>6</v>
      </c>
      <c r="Z18" s="89">
        <f t="shared" si="6"/>
        <v>6.2291666666666661</v>
      </c>
      <c r="AB18" s="12" t="s">
        <v>5</v>
      </c>
      <c r="AC18" t="s">
        <v>50</v>
      </c>
      <c r="AE18"/>
      <c r="AF18" s="3"/>
    </row>
    <row r="19" spans="1:32" x14ac:dyDescent="0.25">
      <c r="A19" s="210">
        <f t="shared" si="7"/>
        <v>18</v>
      </c>
      <c r="B19">
        <v>8</v>
      </c>
      <c r="C19">
        <v>8</v>
      </c>
      <c r="D19">
        <v>6</v>
      </c>
      <c r="E19"/>
      <c r="G19" s="91">
        <f t="shared" si="0"/>
        <v>7.333333333333333</v>
      </c>
      <c r="H19">
        <v>8</v>
      </c>
      <c r="I19">
        <v>10</v>
      </c>
      <c r="J19" s="98">
        <f t="shared" si="1"/>
        <v>9</v>
      </c>
      <c r="K19" s="90">
        <f t="shared" si="2"/>
        <v>8.1666666666666661</v>
      </c>
      <c r="L19">
        <v>7</v>
      </c>
      <c r="M19">
        <v>6</v>
      </c>
      <c r="N19" s="98">
        <f t="shared" si="3"/>
        <v>6.5</v>
      </c>
      <c r="O19" s="73"/>
      <c r="P19" s="73">
        <v>8</v>
      </c>
      <c r="Q19" s="73">
        <v>8</v>
      </c>
      <c r="R19" s="73"/>
      <c r="S19" s="73">
        <v>8</v>
      </c>
      <c r="T19" s="98">
        <f t="shared" si="4"/>
        <v>8</v>
      </c>
      <c r="U19" s="90">
        <f t="shared" si="5"/>
        <v>7.25</v>
      </c>
      <c r="V19">
        <v>7</v>
      </c>
      <c r="X19"/>
      <c r="Y19" s="8">
        <v>9</v>
      </c>
      <c r="Z19" s="89">
        <f t="shared" si="6"/>
        <v>7.8541666666666661</v>
      </c>
      <c r="AB19" s="14" t="s">
        <v>12</v>
      </c>
      <c r="AC19" t="s">
        <v>59</v>
      </c>
      <c r="AE19"/>
      <c r="AF19" s="3"/>
    </row>
    <row r="20" spans="1:32" x14ac:dyDescent="0.25">
      <c r="A20" s="211">
        <f t="shared" si="7"/>
        <v>19</v>
      </c>
      <c r="B20">
        <v>9</v>
      </c>
      <c r="C20">
        <v>10</v>
      </c>
      <c r="D20">
        <v>10</v>
      </c>
      <c r="E20"/>
      <c r="G20" s="91">
        <f t="shared" si="0"/>
        <v>9.6666666666666661</v>
      </c>
      <c r="H20">
        <v>10</v>
      </c>
      <c r="I20">
        <v>9</v>
      </c>
      <c r="J20" s="98">
        <f t="shared" si="1"/>
        <v>9.5</v>
      </c>
      <c r="K20" s="90">
        <f t="shared" si="2"/>
        <v>9.5833333333333321</v>
      </c>
      <c r="L20">
        <v>10</v>
      </c>
      <c r="M20">
        <v>10</v>
      </c>
      <c r="N20" s="98">
        <f t="shared" si="3"/>
        <v>10</v>
      </c>
      <c r="O20" s="73"/>
      <c r="P20" s="73">
        <v>10</v>
      </c>
      <c r="Q20" s="73"/>
      <c r="R20" s="73">
        <v>10</v>
      </c>
      <c r="S20" s="73"/>
      <c r="T20" s="98">
        <f t="shared" si="4"/>
        <v>10</v>
      </c>
      <c r="U20" s="90">
        <f t="shared" si="5"/>
        <v>10</v>
      </c>
      <c r="V20">
        <v>10</v>
      </c>
      <c r="X20">
        <v>9</v>
      </c>
      <c r="Y20" s="8">
        <v>9</v>
      </c>
      <c r="Z20" s="89">
        <f t="shared" si="6"/>
        <v>9.5166666666666657</v>
      </c>
      <c r="AB20" s="53" t="s">
        <v>5</v>
      </c>
      <c r="AC20" s="19" t="s">
        <v>50</v>
      </c>
      <c r="AE20"/>
      <c r="AF20" s="3"/>
    </row>
    <row r="21" spans="1:32" x14ac:dyDescent="0.25">
      <c r="A21" s="211">
        <f>A20+1</f>
        <v>20</v>
      </c>
      <c r="B21">
        <v>6</v>
      </c>
      <c r="C21">
        <v>5</v>
      </c>
      <c r="D21">
        <v>5</v>
      </c>
      <c r="E21"/>
      <c r="G21" s="91">
        <f t="shared" si="0"/>
        <v>5.333333333333333</v>
      </c>
      <c r="H21">
        <v>7</v>
      </c>
      <c r="I21">
        <v>10</v>
      </c>
      <c r="J21" s="98">
        <f t="shared" si="1"/>
        <v>8.5</v>
      </c>
      <c r="K21" s="90">
        <f t="shared" si="2"/>
        <v>6.9166666666666661</v>
      </c>
      <c r="L21">
        <v>7</v>
      </c>
      <c r="M21">
        <v>8</v>
      </c>
      <c r="N21" s="98">
        <f t="shared" si="3"/>
        <v>7.5</v>
      </c>
      <c r="O21" s="73"/>
      <c r="P21" s="73">
        <v>7</v>
      </c>
      <c r="Q21" s="73"/>
      <c r="R21" s="73">
        <v>10</v>
      </c>
      <c r="S21" s="73"/>
      <c r="T21" s="98">
        <f t="shared" si="4"/>
        <v>8.5</v>
      </c>
      <c r="U21" s="90">
        <f t="shared" si="5"/>
        <v>8</v>
      </c>
      <c r="V21">
        <v>8</v>
      </c>
      <c r="X21">
        <v>7</v>
      </c>
      <c r="Y21" s="8">
        <v>5</v>
      </c>
      <c r="Z21" s="89">
        <f t="shared" si="6"/>
        <v>6.9833333333333325</v>
      </c>
      <c r="AB21" s="53" t="s">
        <v>99</v>
      </c>
      <c r="AC21" s="19" t="s">
        <v>96</v>
      </c>
      <c r="AD21" s="30"/>
      <c r="AE21" s="30"/>
      <c r="AF21" s="38"/>
    </row>
    <row r="22" spans="1:32" x14ac:dyDescent="0.25">
      <c r="A22" s="210">
        <f>A21+1</f>
        <v>21</v>
      </c>
      <c r="B22">
        <v>8</v>
      </c>
      <c r="C22">
        <v>8</v>
      </c>
      <c r="D22">
        <v>7</v>
      </c>
      <c r="E22"/>
      <c r="G22" s="91">
        <f t="shared" si="0"/>
        <v>7.666666666666667</v>
      </c>
      <c r="H22">
        <v>8</v>
      </c>
      <c r="I22">
        <v>10</v>
      </c>
      <c r="J22" s="98">
        <f t="shared" si="1"/>
        <v>9</v>
      </c>
      <c r="K22" s="90">
        <f t="shared" si="2"/>
        <v>8.3333333333333339</v>
      </c>
      <c r="L22">
        <v>9</v>
      </c>
      <c r="M22">
        <v>7</v>
      </c>
      <c r="N22" s="98">
        <f t="shared" si="3"/>
        <v>8</v>
      </c>
      <c r="O22" s="73"/>
      <c r="P22" s="73">
        <v>9</v>
      </c>
      <c r="Q22" s="73">
        <v>9</v>
      </c>
      <c r="R22" s="73">
        <v>8</v>
      </c>
      <c r="S22" s="73"/>
      <c r="T22" s="98">
        <f t="shared" si="4"/>
        <v>8.6666666666666661</v>
      </c>
      <c r="U22" s="90">
        <f t="shared" si="5"/>
        <v>8.3333333333333321</v>
      </c>
      <c r="V22">
        <v>8</v>
      </c>
      <c r="X22"/>
      <c r="Y22" s="8">
        <v>9</v>
      </c>
      <c r="Z22" s="89">
        <f t="shared" si="6"/>
        <v>8.4166666666666661</v>
      </c>
      <c r="AB22" s="12" t="s">
        <v>3</v>
      </c>
      <c r="AC22" t="s">
        <v>48</v>
      </c>
      <c r="AE22"/>
      <c r="AF22" s="3"/>
    </row>
    <row r="23" spans="1:32" x14ac:dyDescent="0.25">
      <c r="A23" s="210">
        <f t="shared" si="7"/>
        <v>22</v>
      </c>
      <c r="B23">
        <v>6</v>
      </c>
      <c r="C23">
        <v>5</v>
      </c>
      <c r="D23">
        <v>7</v>
      </c>
      <c r="E23">
        <v>8</v>
      </c>
      <c r="F23">
        <v>7</v>
      </c>
      <c r="G23" s="91">
        <f t="shared" si="0"/>
        <v>6.6</v>
      </c>
      <c r="H23">
        <v>4</v>
      </c>
      <c r="I23">
        <v>10</v>
      </c>
      <c r="J23" s="98">
        <f t="shared" si="1"/>
        <v>7</v>
      </c>
      <c r="K23" s="90">
        <f t="shared" si="2"/>
        <v>6.8</v>
      </c>
      <c r="L23">
        <v>4</v>
      </c>
      <c r="M23">
        <v>4</v>
      </c>
      <c r="N23" s="98">
        <f t="shared" si="3"/>
        <v>4</v>
      </c>
      <c r="O23" s="73"/>
      <c r="P23" s="73"/>
      <c r="Q23" s="73">
        <v>5</v>
      </c>
      <c r="R23" s="73"/>
      <c r="S23" s="73"/>
      <c r="T23" s="98">
        <f t="shared" si="4"/>
        <v>5</v>
      </c>
      <c r="U23" s="90">
        <f t="shared" si="5"/>
        <v>4.5</v>
      </c>
      <c r="V23">
        <v>5</v>
      </c>
      <c r="X23"/>
      <c r="Y23" s="8">
        <v>7</v>
      </c>
      <c r="Z23" s="89">
        <f t="shared" si="6"/>
        <v>5.8250000000000002</v>
      </c>
      <c r="AB23" s="12" t="s">
        <v>149</v>
      </c>
      <c r="AC23" s="227" t="s">
        <v>150</v>
      </c>
      <c r="AE23"/>
      <c r="AF23" s="3"/>
    </row>
    <row r="24" spans="1:32" x14ac:dyDescent="0.25">
      <c r="A24" s="210">
        <f t="shared" si="7"/>
        <v>23</v>
      </c>
      <c r="B24">
        <v>8</v>
      </c>
      <c r="C24">
        <v>6</v>
      </c>
      <c r="D24">
        <v>10</v>
      </c>
      <c r="E24"/>
      <c r="G24" s="91">
        <f t="shared" si="0"/>
        <v>8</v>
      </c>
      <c r="H24">
        <v>8</v>
      </c>
      <c r="I24">
        <v>10</v>
      </c>
      <c r="J24" s="98">
        <f t="shared" si="1"/>
        <v>9</v>
      </c>
      <c r="K24" s="90">
        <f t="shared" si="2"/>
        <v>8.5</v>
      </c>
      <c r="L24">
        <v>7</v>
      </c>
      <c r="M24">
        <v>7</v>
      </c>
      <c r="N24" s="98">
        <f t="shared" si="3"/>
        <v>7</v>
      </c>
      <c r="O24" s="73"/>
      <c r="P24" s="73">
        <v>8</v>
      </c>
      <c r="Q24" s="73"/>
      <c r="R24" s="73">
        <v>6</v>
      </c>
      <c r="S24" s="73">
        <v>9</v>
      </c>
      <c r="T24" s="98">
        <f t="shared" si="4"/>
        <v>7.666666666666667</v>
      </c>
      <c r="U24" s="90">
        <f t="shared" si="5"/>
        <v>7.3333333333333339</v>
      </c>
      <c r="V24">
        <v>9</v>
      </c>
      <c r="X24"/>
      <c r="Y24" s="8">
        <v>8</v>
      </c>
      <c r="Z24" s="89">
        <f t="shared" si="6"/>
        <v>8.2083333333333339</v>
      </c>
      <c r="AB24" s="53" t="s">
        <v>102</v>
      </c>
      <c r="AC24" s="19" t="s">
        <v>103</v>
      </c>
      <c r="AD24" s="30"/>
      <c r="AE24" s="30"/>
      <c r="AF24" s="38"/>
    </row>
    <row r="25" spans="1:32" ht="15.75" thickBot="1" x14ac:dyDescent="0.3">
      <c r="A25" s="212">
        <f t="shared" si="7"/>
        <v>24</v>
      </c>
      <c r="B25" s="214">
        <v>7</v>
      </c>
      <c r="C25" s="214">
        <v>7</v>
      </c>
      <c r="D25" s="214">
        <v>6</v>
      </c>
      <c r="E25" s="214"/>
      <c r="F25" s="214"/>
      <c r="G25" s="96">
        <f t="shared" si="0"/>
        <v>6.666666666666667</v>
      </c>
      <c r="H25" s="214">
        <v>7</v>
      </c>
      <c r="I25" s="214">
        <v>9</v>
      </c>
      <c r="J25" s="216">
        <f t="shared" si="1"/>
        <v>8</v>
      </c>
      <c r="K25" s="97">
        <f t="shared" si="2"/>
        <v>7.3333333333333339</v>
      </c>
      <c r="L25" s="214">
        <v>5</v>
      </c>
      <c r="M25" s="214"/>
      <c r="N25" s="216">
        <f t="shared" si="3"/>
        <v>5</v>
      </c>
      <c r="O25" s="74"/>
      <c r="P25" s="74">
        <v>6</v>
      </c>
      <c r="Q25" s="74">
        <v>8</v>
      </c>
      <c r="R25" s="74">
        <v>6</v>
      </c>
      <c r="S25" s="74"/>
      <c r="T25" s="216">
        <f t="shared" si="4"/>
        <v>6.666666666666667</v>
      </c>
      <c r="U25" s="97">
        <f t="shared" si="5"/>
        <v>5.8333333333333339</v>
      </c>
      <c r="V25" s="214"/>
      <c r="W25" s="214"/>
      <c r="X25" s="214"/>
      <c r="Y25" s="214">
        <v>8</v>
      </c>
      <c r="Z25" s="217">
        <f t="shared" si="6"/>
        <v>7.0555555555555562</v>
      </c>
      <c r="AB25" s="12" t="s">
        <v>4</v>
      </c>
      <c r="AC25" t="s">
        <v>49</v>
      </c>
      <c r="AE25"/>
      <c r="AF25" s="3"/>
    </row>
    <row r="26" spans="1:32" x14ac:dyDescent="0.25">
      <c r="A26" s="211">
        <f t="shared" si="7"/>
        <v>25</v>
      </c>
      <c r="B26" s="8">
        <v>6</v>
      </c>
      <c r="C26" s="8">
        <v>5</v>
      </c>
      <c r="D26" s="8">
        <v>6</v>
      </c>
      <c r="E26"/>
      <c r="G26" s="91">
        <f t="shared" si="0"/>
        <v>5.666666666666667</v>
      </c>
      <c r="H26" s="8">
        <v>7</v>
      </c>
      <c r="I26" s="8">
        <v>9</v>
      </c>
      <c r="J26" s="98">
        <f t="shared" si="1"/>
        <v>8</v>
      </c>
      <c r="K26" s="90">
        <f t="shared" si="2"/>
        <v>6.8333333333333339</v>
      </c>
      <c r="L26" s="8">
        <v>5</v>
      </c>
      <c r="M26" s="8">
        <v>5</v>
      </c>
      <c r="N26" s="98">
        <f t="shared" si="3"/>
        <v>5</v>
      </c>
      <c r="O26" s="73"/>
      <c r="P26" s="73">
        <v>7</v>
      </c>
      <c r="Q26" s="73">
        <v>7</v>
      </c>
      <c r="R26" s="73">
        <v>7</v>
      </c>
      <c r="S26" s="73"/>
      <c r="T26" s="98">
        <f t="shared" si="4"/>
        <v>7</v>
      </c>
      <c r="U26" s="90">
        <f t="shared" si="5"/>
        <v>6</v>
      </c>
      <c r="V26" s="8">
        <v>7</v>
      </c>
      <c r="X26"/>
      <c r="Y26" s="5"/>
      <c r="Z26" s="89">
        <f t="shared" si="6"/>
        <v>6.6111111111111116</v>
      </c>
      <c r="AB26" s="12" t="s">
        <v>117</v>
      </c>
      <c r="AC26" t="s">
        <v>62</v>
      </c>
      <c r="AE26"/>
      <c r="AF26" s="3"/>
    </row>
    <row r="27" spans="1:32" x14ac:dyDescent="0.25">
      <c r="A27" s="210">
        <f t="shared" si="7"/>
        <v>26</v>
      </c>
      <c r="B27" s="2">
        <v>10</v>
      </c>
      <c r="C27" s="8">
        <v>9</v>
      </c>
      <c r="D27" s="8">
        <v>10</v>
      </c>
      <c r="E27" s="5"/>
      <c r="F27" s="5"/>
      <c r="G27" s="91">
        <f t="shared" si="0"/>
        <v>9.6666666666666661</v>
      </c>
      <c r="H27" s="8">
        <v>10</v>
      </c>
      <c r="I27" s="8">
        <v>10</v>
      </c>
      <c r="J27" s="98">
        <f t="shared" si="1"/>
        <v>10</v>
      </c>
      <c r="K27" s="90">
        <f t="shared" si="2"/>
        <v>9.8333333333333321</v>
      </c>
      <c r="L27" s="8">
        <v>9</v>
      </c>
      <c r="M27" s="8">
        <v>9</v>
      </c>
      <c r="N27" s="98">
        <f t="shared" si="3"/>
        <v>9</v>
      </c>
      <c r="O27" s="73"/>
      <c r="P27" s="72">
        <v>9</v>
      </c>
      <c r="Q27" s="72">
        <v>9</v>
      </c>
      <c r="R27" s="72"/>
      <c r="S27" s="72">
        <v>10</v>
      </c>
      <c r="T27" s="98">
        <f t="shared" si="4"/>
        <v>9.3333333333333339</v>
      </c>
      <c r="U27" s="90">
        <f t="shared" si="5"/>
        <v>9.1666666666666679</v>
      </c>
      <c r="V27" s="8">
        <v>8</v>
      </c>
      <c r="W27" s="5"/>
      <c r="X27" s="5"/>
      <c r="Y27" s="5"/>
      <c r="Z27" s="89">
        <f t="shared" si="6"/>
        <v>9</v>
      </c>
      <c r="AB27" s="12" t="s">
        <v>15</v>
      </c>
      <c r="AC27" t="s">
        <v>63</v>
      </c>
      <c r="AE27"/>
      <c r="AF27" s="3"/>
    </row>
    <row r="28" spans="1:32" x14ac:dyDescent="0.25">
      <c r="A28" s="210">
        <f t="shared" si="7"/>
        <v>27</v>
      </c>
      <c r="B28" s="198">
        <v>7</v>
      </c>
      <c r="C28" s="8">
        <v>7</v>
      </c>
      <c r="D28" s="8">
        <v>8</v>
      </c>
      <c r="E28" s="5"/>
      <c r="F28" s="5"/>
      <c r="G28" s="91">
        <f t="shared" si="0"/>
        <v>7.333333333333333</v>
      </c>
      <c r="H28" s="8">
        <v>6</v>
      </c>
      <c r="I28" s="8">
        <v>9</v>
      </c>
      <c r="J28" s="98">
        <f t="shared" si="1"/>
        <v>7.5</v>
      </c>
      <c r="K28" s="90">
        <f t="shared" si="2"/>
        <v>7.4166666666666661</v>
      </c>
      <c r="L28" s="8">
        <v>6</v>
      </c>
      <c r="M28" s="8">
        <v>6</v>
      </c>
      <c r="N28" s="98">
        <f t="shared" si="3"/>
        <v>6</v>
      </c>
      <c r="O28" s="73"/>
      <c r="P28" s="72">
        <v>7</v>
      </c>
      <c r="Q28" s="72">
        <v>9</v>
      </c>
      <c r="R28" s="72"/>
      <c r="S28" s="72">
        <v>10</v>
      </c>
      <c r="T28" s="98">
        <f t="shared" si="4"/>
        <v>8.6666666666666661</v>
      </c>
      <c r="U28" s="90">
        <f t="shared" si="5"/>
        <v>7.333333333333333</v>
      </c>
      <c r="V28" s="8">
        <v>8</v>
      </c>
      <c r="W28" s="5"/>
      <c r="X28" s="5"/>
      <c r="Y28" s="5"/>
      <c r="Z28" s="89">
        <f t="shared" si="6"/>
        <v>7.583333333333333</v>
      </c>
      <c r="AB28" s="12" t="s">
        <v>10</v>
      </c>
      <c r="AC28" t="s">
        <v>53</v>
      </c>
      <c r="AE28"/>
      <c r="AF28" s="3"/>
    </row>
    <row r="29" spans="1:32" x14ac:dyDescent="0.25">
      <c r="A29" s="211">
        <f t="shared" si="7"/>
        <v>28</v>
      </c>
      <c r="B29" s="198">
        <v>8</v>
      </c>
      <c r="C29" s="8">
        <v>8</v>
      </c>
      <c r="D29" s="8">
        <v>9</v>
      </c>
      <c r="E29"/>
      <c r="G29" s="91">
        <f t="shared" si="0"/>
        <v>8.3333333333333339</v>
      </c>
      <c r="H29" s="8">
        <v>9</v>
      </c>
      <c r="I29" s="8">
        <v>10</v>
      </c>
      <c r="J29" s="98">
        <f t="shared" si="1"/>
        <v>9.5</v>
      </c>
      <c r="K29" s="90">
        <f t="shared" si="2"/>
        <v>8.9166666666666679</v>
      </c>
      <c r="L29" s="8">
        <v>7</v>
      </c>
      <c r="M29" s="8">
        <v>7</v>
      </c>
      <c r="N29" s="98">
        <f t="shared" si="3"/>
        <v>7</v>
      </c>
      <c r="O29" s="73"/>
      <c r="P29" s="73">
        <v>9</v>
      </c>
      <c r="Q29" s="73"/>
      <c r="R29" s="73">
        <v>7</v>
      </c>
      <c r="S29" s="73"/>
      <c r="T29" s="98">
        <f t="shared" si="4"/>
        <v>8</v>
      </c>
      <c r="U29" s="90">
        <f t="shared" si="5"/>
        <v>7.5</v>
      </c>
      <c r="V29" s="8">
        <v>9</v>
      </c>
      <c r="X29">
        <v>9</v>
      </c>
      <c r="Y29" s="8"/>
      <c r="Z29" s="89">
        <f t="shared" si="6"/>
        <v>8.6041666666666679</v>
      </c>
      <c r="AB29" s="12" t="s">
        <v>16</v>
      </c>
      <c r="AC29" t="s">
        <v>64</v>
      </c>
      <c r="AE29"/>
      <c r="AF29" s="3"/>
    </row>
    <row r="30" spans="1:32" x14ac:dyDescent="0.25">
      <c r="A30" s="210">
        <f t="shared" si="7"/>
        <v>29</v>
      </c>
      <c r="B30" s="198">
        <v>7</v>
      </c>
      <c r="C30" s="8">
        <v>7</v>
      </c>
      <c r="D30" s="8">
        <v>8</v>
      </c>
      <c r="E30"/>
      <c r="F30">
        <v>8</v>
      </c>
      <c r="G30" s="91">
        <f t="shared" si="0"/>
        <v>7.5</v>
      </c>
      <c r="H30" s="8">
        <v>7</v>
      </c>
      <c r="I30" s="8">
        <v>9</v>
      </c>
      <c r="J30" s="98">
        <f t="shared" si="1"/>
        <v>8</v>
      </c>
      <c r="K30" s="90">
        <f t="shared" si="2"/>
        <v>7.75</v>
      </c>
      <c r="L30" s="8">
        <v>2</v>
      </c>
      <c r="M30" s="8">
        <v>2</v>
      </c>
      <c r="N30" s="98">
        <f t="shared" si="3"/>
        <v>2</v>
      </c>
      <c r="O30" s="73"/>
      <c r="P30" s="73"/>
      <c r="Q30" s="73">
        <v>5</v>
      </c>
      <c r="R30" s="73"/>
      <c r="S30" s="73">
        <v>7</v>
      </c>
      <c r="T30" s="98">
        <f t="shared" si="4"/>
        <v>6</v>
      </c>
      <c r="U30" s="90">
        <f t="shared" si="5"/>
        <v>4</v>
      </c>
      <c r="V30" s="8">
        <v>7</v>
      </c>
      <c r="X30"/>
      <c r="Y30" s="8"/>
      <c r="Z30" s="89">
        <f t="shared" si="6"/>
        <v>6.25</v>
      </c>
      <c r="AB30" s="53" t="s">
        <v>104</v>
      </c>
      <c r="AC30" s="19" t="s">
        <v>105</v>
      </c>
      <c r="AD30" s="30"/>
      <c r="AE30" s="30"/>
      <c r="AF30" s="38"/>
    </row>
    <row r="31" spans="1:32" x14ac:dyDescent="0.25">
      <c r="A31" s="210">
        <f t="shared" si="7"/>
        <v>30</v>
      </c>
      <c r="B31" s="198">
        <v>8</v>
      </c>
      <c r="C31" s="8">
        <v>8</v>
      </c>
      <c r="D31" s="8">
        <v>9</v>
      </c>
      <c r="E31"/>
      <c r="G31" s="91">
        <f t="shared" si="0"/>
        <v>8.3333333333333339</v>
      </c>
      <c r="H31" s="8">
        <v>6</v>
      </c>
      <c r="I31" s="8">
        <v>9</v>
      </c>
      <c r="J31" s="98">
        <f t="shared" si="1"/>
        <v>7.5</v>
      </c>
      <c r="K31" s="90">
        <f t="shared" si="2"/>
        <v>7.916666666666667</v>
      </c>
      <c r="L31" s="8">
        <v>7</v>
      </c>
      <c r="M31" s="8">
        <v>7</v>
      </c>
      <c r="N31" s="98">
        <f t="shared" si="3"/>
        <v>7</v>
      </c>
      <c r="O31" s="73"/>
      <c r="P31" s="73">
        <v>9</v>
      </c>
      <c r="Q31" s="73">
        <v>8</v>
      </c>
      <c r="R31" s="73">
        <v>7</v>
      </c>
      <c r="S31" s="73"/>
      <c r="T31" s="98">
        <f t="shared" si="4"/>
        <v>8</v>
      </c>
      <c r="U31" s="90">
        <f t="shared" si="5"/>
        <v>7.5</v>
      </c>
      <c r="V31" s="8"/>
      <c r="X31"/>
      <c r="Y31" s="8"/>
      <c r="Z31" s="89">
        <f t="shared" si="6"/>
        <v>7.7083333333333339</v>
      </c>
      <c r="AB31" s="53" t="s">
        <v>98</v>
      </c>
      <c r="AC31" s="19" t="s">
        <v>97</v>
      </c>
      <c r="AD31" s="30"/>
      <c r="AE31" s="30"/>
      <c r="AF31" s="38"/>
    </row>
    <row r="32" spans="1:32" x14ac:dyDescent="0.25">
      <c r="A32" s="211">
        <f t="shared" si="7"/>
        <v>31</v>
      </c>
      <c r="B32" s="198">
        <v>1</v>
      </c>
      <c r="C32" s="8">
        <v>1</v>
      </c>
      <c r="D32" s="8">
        <v>1</v>
      </c>
      <c r="E32"/>
      <c r="F32">
        <v>1</v>
      </c>
      <c r="G32" s="91">
        <f t="shared" si="0"/>
        <v>1</v>
      </c>
      <c r="H32" s="8">
        <v>2</v>
      </c>
      <c r="I32" s="8">
        <v>5</v>
      </c>
      <c r="J32" s="98">
        <f t="shared" si="1"/>
        <v>3.5</v>
      </c>
      <c r="K32" s="90">
        <f t="shared" si="2"/>
        <v>2.25</v>
      </c>
      <c r="L32" s="8">
        <v>1</v>
      </c>
      <c r="M32" s="8">
        <v>1</v>
      </c>
      <c r="N32" s="98">
        <f t="shared" si="3"/>
        <v>1</v>
      </c>
      <c r="O32" s="73"/>
      <c r="P32" s="73"/>
      <c r="Q32" s="73"/>
      <c r="R32" s="73">
        <v>3</v>
      </c>
      <c r="S32" s="73"/>
      <c r="T32" s="98">
        <f t="shared" si="4"/>
        <v>3</v>
      </c>
      <c r="U32" s="90">
        <f t="shared" si="5"/>
        <v>2</v>
      </c>
      <c r="V32" s="8">
        <v>3</v>
      </c>
      <c r="W32">
        <v>5</v>
      </c>
      <c r="X32"/>
      <c r="Y32" s="8"/>
      <c r="Z32" s="89">
        <f t="shared" si="6"/>
        <v>3.0625</v>
      </c>
      <c r="AB32" s="12" t="s">
        <v>116</v>
      </c>
      <c r="AC32" t="s">
        <v>51</v>
      </c>
      <c r="AE32"/>
      <c r="AF32" s="3"/>
    </row>
    <row r="33" spans="1:32" x14ac:dyDescent="0.25">
      <c r="A33" s="210">
        <f t="shared" si="7"/>
        <v>32</v>
      </c>
      <c r="B33" s="198">
        <v>10</v>
      </c>
      <c r="C33" s="8">
        <v>8</v>
      </c>
      <c r="D33" s="8">
        <v>9</v>
      </c>
      <c r="E33"/>
      <c r="G33" s="91">
        <f t="shared" si="0"/>
        <v>9</v>
      </c>
      <c r="H33" s="8">
        <v>10</v>
      </c>
      <c r="I33" s="8">
        <v>10</v>
      </c>
      <c r="J33" s="98">
        <f t="shared" si="1"/>
        <v>10</v>
      </c>
      <c r="K33" s="90">
        <f t="shared" si="2"/>
        <v>9.5</v>
      </c>
      <c r="L33" s="8">
        <v>10</v>
      </c>
      <c r="M33" s="8">
        <v>10</v>
      </c>
      <c r="N33" s="98">
        <f t="shared" si="3"/>
        <v>10</v>
      </c>
      <c r="O33" s="73"/>
      <c r="P33" s="73">
        <v>9</v>
      </c>
      <c r="Q33" s="73">
        <v>10</v>
      </c>
      <c r="R33" s="73"/>
      <c r="S33" s="73"/>
      <c r="T33" s="98">
        <f t="shared" si="4"/>
        <v>9.5</v>
      </c>
      <c r="U33" s="90">
        <f t="shared" si="5"/>
        <v>9.75</v>
      </c>
      <c r="V33" s="8">
        <v>8</v>
      </c>
      <c r="X33">
        <v>10</v>
      </c>
      <c r="Y33" s="8"/>
      <c r="Z33" s="89">
        <f t="shared" si="6"/>
        <v>9.3125</v>
      </c>
      <c r="AB33" s="12" t="s">
        <v>7</v>
      </c>
      <c r="AC33" t="s">
        <v>52</v>
      </c>
      <c r="AE33"/>
      <c r="AF33" s="3"/>
    </row>
    <row r="34" spans="1:32" x14ac:dyDescent="0.25">
      <c r="A34" s="211">
        <f t="shared" si="7"/>
        <v>33</v>
      </c>
      <c r="B34" s="198">
        <v>3</v>
      </c>
      <c r="C34" s="8">
        <v>4</v>
      </c>
      <c r="D34" s="8">
        <v>5</v>
      </c>
      <c r="E34"/>
      <c r="G34" s="91">
        <f t="shared" si="0"/>
        <v>4</v>
      </c>
      <c r="H34" s="8">
        <v>3</v>
      </c>
      <c r="I34" s="8">
        <v>7</v>
      </c>
      <c r="J34" s="98">
        <f t="shared" si="1"/>
        <v>5</v>
      </c>
      <c r="K34" s="90">
        <f t="shared" si="2"/>
        <v>4.5</v>
      </c>
      <c r="L34" s="8">
        <v>4</v>
      </c>
      <c r="M34" s="8">
        <v>4</v>
      </c>
      <c r="N34" s="98">
        <f t="shared" si="3"/>
        <v>4</v>
      </c>
      <c r="O34" s="73"/>
      <c r="P34" s="73">
        <v>5</v>
      </c>
      <c r="Q34" s="73">
        <v>5</v>
      </c>
      <c r="R34" s="73"/>
      <c r="S34" s="73">
        <v>6</v>
      </c>
      <c r="T34" s="98">
        <f t="shared" si="4"/>
        <v>5.333333333333333</v>
      </c>
      <c r="U34" s="90">
        <f t="shared" si="5"/>
        <v>4.6666666666666661</v>
      </c>
      <c r="V34" s="8">
        <v>7</v>
      </c>
      <c r="X34"/>
      <c r="Y34" s="8"/>
      <c r="Z34" s="89">
        <f t="shared" si="6"/>
        <v>5.3888888888888884</v>
      </c>
      <c r="AB34" s="12" t="s">
        <v>9</v>
      </c>
      <c r="AC34" t="s">
        <v>57</v>
      </c>
      <c r="AE34"/>
      <c r="AF34" s="3"/>
    </row>
    <row r="35" spans="1:32" x14ac:dyDescent="0.25">
      <c r="A35" s="211">
        <f t="shared" si="7"/>
        <v>34</v>
      </c>
      <c r="B35" s="198">
        <v>8</v>
      </c>
      <c r="C35" s="8">
        <v>6</v>
      </c>
      <c r="D35" s="8">
        <v>7</v>
      </c>
      <c r="E35"/>
      <c r="G35" s="91">
        <f t="shared" si="0"/>
        <v>7</v>
      </c>
      <c r="H35" s="8">
        <v>9</v>
      </c>
      <c r="I35" s="8">
        <v>9</v>
      </c>
      <c r="J35" s="98">
        <f t="shared" si="1"/>
        <v>9</v>
      </c>
      <c r="K35" s="90">
        <f t="shared" si="2"/>
        <v>8</v>
      </c>
      <c r="L35" s="8">
        <v>6</v>
      </c>
      <c r="M35" s="8">
        <v>6</v>
      </c>
      <c r="N35" s="98">
        <f t="shared" si="3"/>
        <v>6</v>
      </c>
      <c r="O35" s="73"/>
      <c r="P35" s="73">
        <v>8</v>
      </c>
      <c r="Q35" s="73">
        <v>8</v>
      </c>
      <c r="R35" s="73"/>
      <c r="S35" s="73"/>
      <c r="T35" s="98">
        <f t="shared" si="4"/>
        <v>8</v>
      </c>
      <c r="U35" s="90">
        <f t="shared" si="5"/>
        <v>7</v>
      </c>
      <c r="V35" s="8">
        <v>8</v>
      </c>
      <c r="X35"/>
      <c r="Y35" s="8"/>
      <c r="Z35" s="89">
        <f t="shared" si="6"/>
        <v>7.666666666666667</v>
      </c>
      <c r="AB35" s="12" t="s">
        <v>17</v>
      </c>
      <c r="AC35" t="s">
        <v>106</v>
      </c>
      <c r="AE35"/>
      <c r="AF35" s="3"/>
    </row>
    <row r="36" spans="1:32" x14ac:dyDescent="0.25">
      <c r="A36" s="211">
        <f t="shared" si="7"/>
        <v>35</v>
      </c>
      <c r="B36" s="198">
        <v>3</v>
      </c>
      <c r="C36" s="8">
        <v>4</v>
      </c>
      <c r="D36" s="8">
        <v>2</v>
      </c>
      <c r="E36"/>
      <c r="G36" s="91">
        <f t="shared" si="0"/>
        <v>3</v>
      </c>
      <c r="H36" s="8">
        <v>3</v>
      </c>
      <c r="I36" s="8">
        <v>7</v>
      </c>
      <c r="J36" s="98">
        <f t="shared" si="1"/>
        <v>5</v>
      </c>
      <c r="K36" s="90">
        <f t="shared" si="2"/>
        <v>4</v>
      </c>
      <c r="L36" s="8">
        <v>3</v>
      </c>
      <c r="M36" s="8">
        <v>3</v>
      </c>
      <c r="N36" s="98">
        <f t="shared" si="3"/>
        <v>3</v>
      </c>
      <c r="O36" s="73"/>
      <c r="P36" s="73">
        <v>3</v>
      </c>
      <c r="Q36" s="73"/>
      <c r="R36" s="73">
        <v>3</v>
      </c>
      <c r="S36" s="73">
        <v>4</v>
      </c>
      <c r="T36" s="98">
        <f t="shared" si="4"/>
        <v>3.3333333333333335</v>
      </c>
      <c r="U36" s="90">
        <f t="shared" si="5"/>
        <v>3.166666666666667</v>
      </c>
      <c r="V36" s="8">
        <v>5</v>
      </c>
      <c r="X36"/>
      <c r="Y36" s="8"/>
      <c r="Z36" s="89">
        <f t="shared" si="6"/>
        <v>4.0555555555555562</v>
      </c>
      <c r="AB36" s="56" t="s">
        <v>45</v>
      </c>
      <c r="AC36" s="57" t="s">
        <v>44</v>
      </c>
      <c r="AD36" s="44"/>
      <c r="AE36" s="44"/>
      <c r="AF36" s="45"/>
    </row>
    <row r="37" spans="1:32" x14ac:dyDescent="0.25">
      <c r="A37" s="210">
        <f t="shared" si="7"/>
        <v>36</v>
      </c>
      <c r="B37" s="198">
        <v>5</v>
      </c>
      <c r="C37" s="8">
        <v>5</v>
      </c>
      <c r="D37" s="8">
        <v>5</v>
      </c>
      <c r="E37"/>
      <c r="F37">
        <v>6</v>
      </c>
      <c r="G37" s="91">
        <f t="shared" si="0"/>
        <v>5.25</v>
      </c>
      <c r="H37" s="8">
        <v>3</v>
      </c>
      <c r="I37" s="8">
        <v>7</v>
      </c>
      <c r="J37" s="98">
        <f t="shared" si="1"/>
        <v>5</v>
      </c>
      <c r="K37" s="90">
        <f t="shared" si="2"/>
        <v>5.125</v>
      </c>
      <c r="L37" s="8">
        <v>2</v>
      </c>
      <c r="M37" s="8">
        <v>2</v>
      </c>
      <c r="N37" s="98">
        <f t="shared" si="3"/>
        <v>2</v>
      </c>
      <c r="O37" s="73"/>
      <c r="P37" s="73"/>
      <c r="Q37" s="73"/>
      <c r="R37" s="73">
        <v>5</v>
      </c>
      <c r="S37" s="73">
        <v>7</v>
      </c>
      <c r="T37" s="98">
        <f t="shared" si="4"/>
        <v>6</v>
      </c>
      <c r="U37" s="90">
        <f t="shared" si="5"/>
        <v>4</v>
      </c>
      <c r="V37" s="8">
        <v>6</v>
      </c>
      <c r="X37"/>
      <c r="Y37" s="8"/>
      <c r="Z37" s="89">
        <f t="shared" si="6"/>
        <v>5.041666666666667</v>
      </c>
    </row>
    <row r="38" spans="1:32" x14ac:dyDescent="0.25">
      <c r="A38" s="211">
        <f t="shared" si="7"/>
        <v>37</v>
      </c>
      <c r="B38" s="198">
        <v>5</v>
      </c>
      <c r="C38" s="8">
        <v>5</v>
      </c>
      <c r="D38" s="8">
        <v>6</v>
      </c>
      <c r="E38"/>
      <c r="F38">
        <v>6</v>
      </c>
      <c r="G38" s="91">
        <f t="shared" si="0"/>
        <v>5.5</v>
      </c>
      <c r="H38" s="8">
        <v>3</v>
      </c>
      <c r="I38" s="8">
        <v>7</v>
      </c>
      <c r="J38" s="98">
        <f t="shared" si="1"/>
        <v>5</v>
      </c>
      <c r="K38" s="90">
        <f t="shared" si="2"/>
        <v>5.25</v>
      </c>
      <c r="L38" s="8">
        <v>1</v>
      </c>
      <c r="M38" s="8">
        <v>1</v>
      </c>
      <c r="N38" s="98">
        <f t="shared" si="3"/>
        <v>1</v>
      </c>
      <c r="O38" s="73"/>
      <c r="P38" s="73"/>
      <c r="Q38" s="73">
        <v>4</v>
      </c>
      <c r="R38" s="73"/>
      <c r="S38" s="73"/>
      <c r="T38" s="98">
        <f t="shared" si="4"/>
        <v>4</v>
      </c>
      <c r="U38" s="90">
        <f t="shared" si="5"/>
        <v>2.5</v>
      </c>
      <c r="V38" s="8">
        <v>6</v>
      </c>
      <c r="W38">
        <v>5</v>
      </c>
      <c r="X38"/>
      <c r="Y38" s="8"/>
      <c r="Z38" s="89">
        <f t="shared" si="6"/>
        <v>4.6875</v>
      </c>
    </row>
    <row r="39" spans="1:32" x14ac:dyDescent="0.25">
      <c r="A39" s="210">
        <f t="shared" si="7"/>
        <v>38</v>
      </c>
      <c r="B39" s="198">
        <v>4</v>
      </c>
      <c r="C39" s="8">
        <v>4</v>
      </c>
      <c r="D39" s="8">
        <v>4</v>
      </c>
      <c r="E39"/>
      <c r="G39" s="91">
        <f t="shared" si="0"/>
        <v>4</v>
      </c>
      <c r="H39" s="8">
        <v>4</v>
      </c>
      <c r="I39" s="8">
        <v>4</v>
      </c>
      <c r="J39" s="98">
        <f t="shared" si="1"/>
        <v>4</v>
      </c>
      <c r="K39" s="90">
        <f t="shared" si="2"/>
        <v>4</v>
      </c>
      <c r="L39" s="8">
        <v>1</v>
      </c>
      <c r="M39" s="8">
        <v>1</v>
      </c>
      <c r="N39" s="98">
        <f t="shared" si="3"/>
        <v>1</v>
      </c>
      <c r="O39" s="73"/>
      <c r="P39" s="73">
        <v>3</v>
      </c>
      <c r="Q39" s="73">
        <v>4</v>
      </c>
      <c r="R39" s="73">
        <v>5</v>
      </c>
      <c r="S39" s="73"/>
      <c r="T39" s="98">
        <f t="shared" si="4"/>
        <v>4</v>
      </c>
      <c r="U39" s="90">
        <f t="shared" si="5"/>
        <v>2.5</v>
      </c>
      <c r="V39" s="8">
        <v>4</v>
      </c>
      <c r="X39"/>
      <c r="Y39" s="8"/>
      <c r="Z39" s="89">
        <f t="shared" si="6"/>
        <v>3.5</v>
      </c>
    </row>
    <row r="40" spans="1:32" x14ac:dyDescent="0.25">
      <c r="A40" s="210">
        <f t="shared" si="7"/>
        <v>39</v>
      </c>
      <c r="B40" s="198">
        <v>5</v>
      </c>
      <c r="C40" s="8">
        <v>4</v>
      </c>
      <c r="D40" s="8">
        <v>3</v>
      </c>
      <c r="E40"/>
      <c r="F40">
        <v>4</v>
      </c>
      <c r="G40" s="91">
        <f t="shared" si="0"/>
        <v>4</v>
      </c>
      <c r="H40" s="8">
        <v>4</v>
      </c>
      <c r="I40" s="8">
        <v>8</v>
      </c>
      <c r="J40" s="98">
        <f t="shared" si="1"/>
        <v>6</v>
      </c>
      <c r="K40" s="90">
        <f t="shared" si="2"/>
        <v>5</v>
      </c>
      <c r="L40" s="8">
        <v>1</v>
      </c>
      <c r="M40" s="8">
        <v>1</v>
      </c>
      <c r="N40" s="98">
        <f t="shared" si="3"/>
        <v>1</v>
      </c>
      <c r="O40" s="73"/>
      <c r="P40" s="73"/>
      <c r="Q40" s="73">
        <v>5</v>
      </c>
      <c r="R40" s="73"/>
      <c r="S40" s="73">
        <v>6</v>
      </c>
      <c r="T40" s="98">
        <f t="shared" si="4"/>
        <v>5.5</v>
      </c>
      <c r="U40" s="90">
        <f t="shared" si="5"/>
        <v>3.25</v>
      </c>
      <c r="V40" s="8">
        <v>5</v>
      </c>
      <c r="X40"/>
      <c r="Y40" s="8"/>
      <c r="Z40" s="89">
        <f t="shared" si="6"/>
        <v>4.416666666666667</v>
      </c>
    </row>
    <row r="41" spans="1:32" x14ac:dyDescent="0.25">
      <c r="A41" s="211">
        <f t="shared" si="7"/>
        <v>40</v>
      </c>
      <c r="B41" s="198">
        <v>7</v>
      </c>
      <c r="C41" s="8">
        <v>7</v>
      </c>
      <c r="D41" s="8">
        <v>7</v>
      </c>
      <c r="E41"/>
      <c r="F41">
        <v>9</v>
      </c>
      <c r="G41" s="91">
        <f t="shared" si="0"/>
        <v>7.5</v>
      </c>
      <c r="H41" s="8">
        <v>10</v>
      </c>
      <c r="I41" s="8">
        <v>9</v>
      </c>
      <c r="J41" s="98">
        <f t="shared" si="1"/>
        <v>9.5</v>
      </c>
      <c r="K41" s="90">
        <f t="shared" si="2"/>
        <v>8.5</v>
      </c>
      <c r="L41" s="8">
        <v>5</v>
      </c>
      <c r="M41" s="8">
        <v>5</v>
      </c>
      <c r="N41" s="98">
        <f t="shared" si="3"/>
        <v>5</v>
      </c>
      <c r="O41" s="73"/>
      <c r="P41" s="73"/>
      <c r="Q41" s="73">
        <v>8</v>
      </c>
      <c r="R41" s="73"/>
      <c r="S41" s="73">
        <v>7</v>
      </c>
      <c r="T41" s="98">
        <f t="shared" si="4"/>
        <v>7.5</v>
      </c>
      <c r="U41" s="90">
        <f t="shared" si="5"/>
        <v>6.25</v>
      </c>
      <c r="V41" s="8">
        <v>7</v>
      </c>
      <c r="X41"/>
      <c r="Y41" s="8"/>
      <c r="Z41" s="89">
        <f t="shared" si="6"/>
        <v>7.25</v>
      </c>
    </row>
    <row r="42" spans="1:32" x14ac:dyDescent="0.25">
      <c r="A42" s="211">
        <f t="shared" si="7"/>
        <v>41</v>
      </c>
      <c r="B42" s="198">
        <v>7</v>
      </c>
      <c r="C42" s="8">
        <v>7</v>
      </c>
      <c r="D42" s="8">
        <v>7</v>
      </c>
      <c r="E42"/>
      <c r="G42" s="91">
        <f t="shared" si="0"/>
        <v>7</v>
      </c>
      <c r="H42" s="8">
        <v>6</v>
      </c>
      <c r="I42" s="8">
        <v>8</v>
      </c>
      <c r="J42" s="98">
        <f t="shared" si="1"/>
        <v>7</v>
      </c>
      <c r="K42" s="90">
        <f t="shared" si="2"/>
        <v>7</v>
      </c>
      <c r="L42" s="8">
        <v>5</v>
      </c>
      <c r="M42" s="8">
        <v>5</v>
      </c>
      <c r="N42" s="98">
        <f t="shared" si="3"/>
        <v>5</v>
      </c>
      <c r="O42" s="73"/>
      <c r="P42" s="73">
        <v>6</v>
      </c>
      <c r="Q42" s="73">
        <v>8</v>
      </c>
      <c r="R42" s="73"/>
      <c r="S42" s="73">
        <v>7</v>
      </c>
      <c r="T42" s="98">
        <f t="shared" si="4"/>
        <v>7</v>
      </c>
      <c r="U42" s="90">
        <f t="shared" si="5"/>
        <v>6</v>
      </c>
      <c r="V42" s="8">
        <v>6</v>
      </c>
      <c r="X42"/>
      <c r="Y42" s="8"/>
      <c r="Z42" s="89">
        <f t="shared" si="6"/>
        <v>6.333333333333333</v>
      </c>
    </row>
    <row r="43" spans="1:32" x14ac:dyDescent="0.25">
      <c r="A43" s="210">
        <f t="shared" si="7"/>
        <v>42</v>
      </c>
      <c r="B43" s="198">
        <v>5</v>
      </c>
      <c r="C43" s="8">
        <v>5</v>
      </c>
      <c r="D43" s="8">
        <v>4</v>
      </c>
      <c r="E43"/>
      <c r="G43" s="91">
        <f t="shared" si="0"/>
        <v>4.666666666666667</v>
      </c>
      <c r="H43" s="8">
        <v>3</v>
      </c>
      <c r="I43" s="8">
        <v>6</v>
      </c>
      <c r="J43" s="98">
        <f t="shared" si="1"/>
        <v>4.5</v>
      </c>
      <c r="K43" s="90">
        <f t="shared" si="2"/>
        <v>4.5833333333333339</v>
      </c>
      <c r="L43" s="8">
        <v>2</v>
      </c>
      <c r="M43" s="8">
        <v>2</v>
      </c>
      <c r="N43" s="98">
        <f t="shared" si="3"/>
        <v>2</v>
      </c>
      <c r="O43" s="73"/>
      <c r="P43" s="73">
        <v>3</v>
      </c>
      <c r="Q43" s="73">
        <v>5</v>
      </c>
      <c r="R43" s="73"/>
      <c r="S43" s="73"/>
      <c r="T43" s="98">
        <f t="shared" si="4"/>
        <v>4</v>
      </c>
      <c r="U43" s="90">
        <f t="shared" si="5"/>
        <v>3</v>
      </c>
      <c r="V43" s="8">
        <v>2</v>
      </c>
      <c r="X43">
        <v>1</v>
      </c>
      <c r="Y43" s="8"/>
      <c r="Z43" s="89">
        <f t="shared" si="6"/>
        <v>2.6458333333333335</v>
      </c>
    </row>
    <row r="44" spans="1:32" x14ac:dyDescent="0.25">
      <c r="A44" s="210">
        <f t="shared" si="7"/>
        <v>43</v>
      </c>
      <c r="B44" s="198">
        <v>1</v>
      </c>
      <c r="C44" s="8">
        <v>1</v>
      </c>
      <c r="D44" s="8">
        <v>1</v>
      </c>
      <c r="E44"/>
      <c r="G44" s="91">
        <f t="shared" si="0"/>
        <v>1</v>
      </c>
      <c r="H44" s="8">
        <v>1</v>
      </c>
      <c r="I44" s="8">
        <v>1</v>
      </c>
      <c r="J44" s="98">
        <f t="shared" si="1"/>
        <v>1</v>
      </c>
      <c r="K44" s="90">
        <f t="shared" si="2"/>
        <v>1</v>
      </c>
      <c r="L44" s="8">
        <v>1</v>
      </c>
      <c r="M44" s="8">
        <v>1</v>
      </c>
      <c r="N44" s="98">
        <f t="shared" si="3"/>
        <v>1</v>
      </c>
      <c r="O44" s="73"/>
      <c r="P44" s="73">
        <v>1</v>
      </c>
      <c r="Q44" s="73"/>
      <c r="R44" s="73"/>
      <c r="S44" s="73">
        <v>1</v>
      </c>
      <c r="T44" s="98">
        <f t="shared" si="4"/>
        <v>1</v>
      </c>
      <c r="U44" s="90">
        <f t="shared" si="5"/>
        <v>1</v>
      </c>
      <c r="V44" s="8">
        <v>1</v>
      </c>
      <c r="X44">
        <v>1</v>
      </c>
      <c r="Y44" s="8"/>
      <c r="Z44" s="89">
        <f t="shared" si="6"/>
        <v>1</v>
      </c>
    </row>
    <row r="45" spans="1:32" x14ac:dyDescent="0.25">
      <c r="A45" s="211">
        <f t="shared" si="7"/>
        <v>44</v>
      </c>
      <c r="B45" s="198">
        <v>7</v>
      </c>
      <c r="C45" s="8">
        <v>7</v>
      </c>
      <c r="D45" s="8">
        <v>9</v>
      </c>
      <c r="E45"/>
      <c r="G45" s="91">
        <f t="shared" si="0"/>
        <v>7.666666666666667</v>
      </c>
      <c r="H45" s="8">
        <v>7</v>
      </c>
      <c r="I45" s="8">
        <v>8</v>
      </c>
      <c r="J45" s="98">
        <f t="shared" si="1"/>
        <v>7.5</v>
      </c>
      <c r="K45" s="90">
        <f t="shared" si="2"/>
        <v>7.5833333333333339</v>
      </c>
      <c r="L45" s="8">
        <v>5</v>
      </c>
      <c r="M45" s="8">
        <v>5</v>
      </c>
      <c r="N45" s="98">
        <f t="shared" si="3"/>
        <v>5</v>
      </c>
      <c r="O45" s="73"/>
      <c r="P45" s="73">
        <v>8</v>
      </c>
      <c r="Q45" s="73"/>
      <c r="R45" s="73">
        <v>7</v>
      </c>
      <c r="S45" s="73">
        <v>7</v>
      </c>
      <c r="T45" s="98">
        <f t="shared" si="4"/>
        <v>7.333333333333333</v>
      </c>
      <c r="U45" s="90">
        <f t="shared" si="5"/>
        <v>6.1666666666666661</v>
      </c>
      <c r="V45" s="8">
        <v>6</v>
      </c>
      <c r="X45"/>
      <c r="Y45" s="8"/>
      <c r="Z45" s="89">
        <f t="shared" si="6"/>
        <v>6.583333333333333</v>
      </c>
    </row>
    <row r="46" spans="1:32" x14ac:dyDescent="0.25">
      <c r="A46" s="211">
        <f t="shared" si="7"/>
        <v>45</v>
      </c>
      <c r="B46" s="198">
        <v>6</v>
      </c>
      <c r="C46" s="8">
        <v>7</v>
      </c>
      <c r="D46" s="8">
        <v>5</v>
      </c>
      <c r="E46"/>
      <c r="G46" s="91">
        <f t="shared" si="0"/>
        <v>6</v>
      </c>
      <c r="H46" s="8">
        <v>6</v>
      </c>
      <c r="I46" s="8">
        <v>8</v>
      </c>
      <c r="J46" s="98">
        <f t="shared" si="1"/>
        <v>7</v>
      </c>
      <c r="K46" s="90">
        <f t="shared" si="2"/>
        <v>6.5</v>
      </c>
      <c r="L46" s="8">
        <v>5</v>
      </c>
      <c r="M46" s="8">
        <v>5</v>
      </c>
      <c r="N46" s="98">
        <f t="shared" si="3"/>
        <v>5</v>
      </c>
      <c r="O46" s="73"/>
      <c r="P46" s="73">
        <v>6</v>
      </c>
      <c r="Q46" s="73">
        <v>6</v>
      </c>
      <c r="R46" s="73">
        <v>7</v>
      </c>
      <c r="S46" s="73"/>
      <c r="T46" s="98">
        <f t="shared" si="4"/>
        <v>6.333333333333333</v>
      </c>
      <c r="U46" s="90">
        <f t="shared" si="5"/>
        <v>5.6666666666666661</v>
      </c>
      <c r="V46" s="8">
        <v>8</v>
      </c>
      <c r="X46"/>
      <c r="Y46" s="8"/>
      <c r="Z46" s="89">
        <f t="shared" si="6"/>
        <v>6.7222222222222214</v>
      </c>
    </row>
    <row r="47" spans="1:32" x14ac:dyDescent="0.25">
      <c r="A47" s="211">
        <f t="shared" si="7"/>
        <v>46</v>
      </c>
      <c r="B47" s="198">
        <v>9</v>
      </c>
      <c r="C47" s="8">
        <v>8</v>
      </c>
      <c r="D47" s="8">
        <v>8</v>
      </c>
      <c r="E47"/>
      <c r="F47">
        <v>9</v>
      </c>
      <c r="G47" s="91">
        <f t="shared" si="0"/>
        <v>8.5</v>
      </c>
      <c r="H47" s="8">
        <v>9</v>
      </c>
      <c r="I47" s="8">
        <v>10</v>
      </c>
      <c r="J47" s="98">
        <f t="shared" si="1"/>
        <v>9.5</v>
      </c>
      <c r="K47" s="90">
        <f t="shared" si="2"/>
        <v>9</v>
      </c>
      <c r="L47" s="8">
        <v>6</v>
      </c>
      <c r="M47" s="8">
        <v>6</v>
      </c>
      <c r="N47" s="98">
        <f t="shared" si="3"/>
        <v>6</v>
      </c>
      <c r="O47" s="73"/>
      <c r="P47" s="73"/>
      <c r="Q47" s="73">
        <v>8</v>
      </c>
      <c r="R47" s="73"/>
      <c r="S47" s="73"/>
      <c r="T47" s="98">
        <f t="shared" si="4"/>
        <v>8</v>
      </c>
      <c r="U47" s="90">
        <f t="shared" si="5"/>
        <v>7</v>
      </c>
      <c r="V47" s="8">
        <v>9</v>
      </c>
      <c r="X47">
        <v>8</v>
      </c>
      <c r="Y47" s="8"/>
      <c r="Z47" s="89">
        <f t="shared" si="6"/>
        <v>8.25</v>
      </c>
    </row>
    <row r="48" spans="1:32" x14ac:dyDescent="0.25">
      <c r="A48" s="211">
        <f t="shared" si="7"/>
        <v>47</v>
      </c>
      <c r="B48" s="198">
        <v>7</v>
      </c>
      <c r="C48" s="8">
        <v>7</v>
      </c>
      <c r="D48" s="8">
        <v>6</v>
      </c>
      <c r="E48"/>
      <c r="G48" s="91">
        <f t="shared" si="0"/>
        <v>6.666666666666667</v>
      </c>
      <c r="H48" s="8">
        <v>6</v>
      </c>
      <c r="I48" s="8">
        <v>8</v>
      </c>
      <c r="J48" s="98">
        <f t="shared" si="1"/>
        <v>7</v>
      </c>
      <c r="K48" s="90">
        <f t="shared" si="2"/>
        <v>6.8333333333333339</v>
      </c>
      <c r="L48" s="8">
        <v>5</v>
      </c>
      <c r="M48" s="8">
        <v>5</v>
      </c>
      <c r="N48" s="98">
        <f t="shared" si="3"/>
        <v>5</v>
      </c>
      <c r="O48" s="73"/>
      <c r="P48" s="73">
        <v>7</v>
      </c>
      <c r="Q48" s="73">
        <v>6</v>
      </c>
      <c r="R48" s="73"/>
      <c r="S48" s="73">
        <v>5</v>
      </c>
      <c r="T48" s="98">
        <f t="shared" si="4"/>
        <v>6</v>
      </c>
      <c r="U48" s="90">
        <f t="shared" si="5"/>
        <v>5.5</v>
      </c>
      <c r="V48" s="8">
        <v>7</v>
      </c>
      <c r="X48"/>
      <c r="Y48" s="8"/>
      <c r="Z48" s="89">
        <f t="shared" si="6"/>
        <v>6.4444444444444455</v>
      </c>
    </row>
    <row r="49" spans="1:26" ht="15.75" thickBot="1" x14ac:dyDescent="0.3">
      <c r="A49" s="218">
        <f t="shared" si="7"/>
        <v>48</v>
      </c>
      <c r="B49" s="215">
        <v>8</v>
      </c>
      <c r="C49" s="215">
        <v>7</v>
      </c>
      <c r="D49" s="215">
        <v>9</v>
      </c>
      <c r="E49" s="214">
        <v>9</v>
      </c>
      <c r="F49" s="214">
        <v>9</v>
      </c>
      <c r="G49" s="96">
        <f t="shared" si="0"/>
        <v>8.4</v>
      </c>
      <c r="H49" s="215">
        <v>7</v>
      </c>
      <c r="I49" s="215">
        <v>9</v>
      </c>
      <c r="J49" s="216">
        <f t="shared" si="1"/>
        <v>8</v>
      </c>
      <c r="K49" s="97">
        <f t="shared" si="2"/>
        <v>8.1999999999999993</v>
      </c>
      <c r="L49" s="215">
        <v>5</v>
      </c>
      <c r="M49" s="215">
        <v>5</v>
      </c>
      <c r="N49" s="216">
        <f t="shared" si="3"/>
        <v>5</v>
      </c>
      <c r="O49" s="74"/>
      <c r="P49" s="74"/>
      <c r="Q49" s="74"/>
      <c r="R49" s="74"/>
      <c r="S49" s="74">
        <v>8</v>
      </c>
      <c r="T49" s="216">
        <f t="shared" si="4"/>
        <v>8</v>
      </c>
      <c r="U49" s="97">
        <f t="shared" si="5"/>
        <v>6.5</v>
      </c>
      <c r="V49" s="215">
        <v>7</v>
      </c>
      <c r="W49" s="214"/>
      <c r="X49" s="214"/>
      <c r="Y49" s="215"/>
      <c r="Z49" s="217">
        <f t="shared" si="6"/>
        <v>7.2333333333333334</v>
      </c>
    </row>
    <row r="50" spans="1:26" x14ac:dyDescent="0.25">
      <c r="A50" s="211">
        <f t="shared" si="7"/>
        <v>49</v>
      </c>
      <c r="B50" s="8">
        <v>7</v>
      </c>
      <c r="C50" s="8">
        <v>6</v>
      </c>
      <c r="D50" s="8">
        <v>6</v>
      </c>
      <c r="E50"/>
      <c r="G50" s="91">
        <f t="shared" si="0"/>
        <v>6.333333333333333</v>
      </c>
      <c r="H50" s="8">
        <v>8</v>
      </c>
      <c r="I50" s="8">
        <v>10</v>
      </c>
      <c r="J50" s="98">
        <f t="shared" si="1"/>
        <v>9</v>
      </c>
      <c r="K50" s="90">
        <f t="shared" si="2"/>
        <v>7.6666666666666661</v>
      </c>
      <c r="L50" s="8">
        <v>9</v>
      </c>
      <c r="M50" s="8">
        <v>7</v>
      </c>
      <c r="N50" s="98">
        <f t="shared" si="3"/>
        <v>8</v>
      </c>
      <c r="O50" s="73"/>
      <c r="P50" s="73">
        <v>6</v>
      </c>
      <c r="Q50" s="73">
        <v>8</v>
      </c>
      <c r="R50" s="73">
        <v>7</v>
      </c>
      <c r="S50" s="73"/>
      <c r="T50" s="98">
        <f t="shared" si="4"/>
        <v>7</v>
      </c>
      <c r="U50" s="90">
        <f t="shared" si="5"/>
        <v>7.5</v>
      </c>
      <c r="V50" s="8">
        <v>8</v>
      </c>
      <c r="X50"/>
      <c r="Y50" s="8"/>
      <c r="Z50" s="89">
        <f t="shared" si="6"/>
        <v>7.7222222222222214</v>
      </c>
    </row>
    <row r="51" spans="1:26" x14ac:dyDescent="0.25">
      <c r="A51" s="219">
        <f t="shared" si="7"/>
        <v>50</v>
      </c>
      <c r="B51" s="198">
        <v>8</v>
      </c>
      <c r="C51" s="8">
        <v>6</v>
      </c>
      <c r="D51" s="8">
        <v>7</v>
      </c>
      <c r="E51" s="5"/>
      <c r="F51" s="8">
        <v>7</v>
      </c>
      <c r="G51" s="91">
        <f t="shared" si="0"/>
        <v>7</v>
      </c>
      <c r="H51" s="8">
        <v>6</v>
      </c>
      <c r="I51" s="8">
        <v>8</v>
      </c>
      <c r="J51" s="98">
        <f t="shared" si="1"/>
        <v>7</v>
      </c>
      <c r="K51" s="90">
        <f t="shared" si="2"/>
        <v>7</v>
      </c>
      <c r="L51" s="8">
        <v>5</v>
      </c>
      <c r="M51" s="8"/>
      <c r="N51" s="98">
        <f t="shared" si="3"/>
        <v>5</v>
      </c>
      <c r="O51" s="73"/>
      <c r="P51" s="72"/>
      <c r="Q51" s="72"/>
      <c r="R51" s="72"/>
      <c r="S51" s="72">
        <v>8</v>
      </c>
      <c r="T51" s="98">
        <f t="shared" si="4"/>
        <v>8</v>
      </c>
      <c r="U51" s="90">
        <f t="shared" si="5"/>
        <v>6.5</v>
      </c>
      <c r="V51" s="8">
        <v>7</v>
      </c>
      <c r="W51" s="5"/>
      <c r="X51" s="5"/>
      <c r="Y51" s="8"/>
      <c r="Z51" s="89">
        <f t="shared" si="6"/>
        <v>6.833333333333333</v>
      </c>
    </row>
    <row r="52" spans="1:26" x14ac:dyDescent="0.25">
      <c r="A52" s="211">
        <f t="shared" si="7"/>
        <v>51</v>
      </c>
      <c r="B52" s="198">
        <v>9</v>
      </c>
      <c r="C52" s="8">
        <v>9</v>
      </c>
      <c r="D52" s="8">
        <v>9</v>
      </c>
      <c r="E52" s="5"/>
      <c r="F52" s="5"/>
      <c r="G52" s="91">
        <f t="shared" si="0"/>
        <v>9</v>
      </c>
      <c r="H52" s="8">
        <v>8</v>
      </c>
      <c r="I52" s="8">
        <v>8</v>
      </c>
      <c r="J52" s="98">
        <f t="shared" si="1"/>
        <v>8</v>
      </c>
      <c r="K52" s="90">
        <f t="shared" si="2"/>
        <v>8.5</v>
      </c>
      <c r="L52" s="8">
        <v>8</v>
      </c>
      <c r="M52" s="8">
        <v>8</v>
      </c>
      <c r="N52" s="98">
        <f t="shared" si="3"/>
        <v>8</v>
      </c>
      <c r="O52" s="73"/>
      <c r="P52" s="72">
        <v>8</v>
      </c>
      <c r="Q52" s="72">
        <v>10</v>
      </c>
      <c r="R52" s="72"/>
      <c r="S52" s="72">
        <v>8</v>
      </c>
      <c r="T52" s="98">
        <f t="shared" si="4"/>
        <v>8.6666666666666661</v>
      </c>
      <c r="U52" s="90">
        <f t="shared" si="5"/>
        <v>8.3333333333333321</v>
      </c>
      <c r="V52" s="8">
        <v>8</v>
      </c>
      <c r="W52" s="5"/>
      <c r="X52" s="5"/>
      <c r="Y52" s="5"/>
      <c r="Z52" s="89">
        <f t="shared" si="6"/>
        <v>8.2777777777777768</v>
      </c>
    </row>
    <row r="53" spans="1:26" x14ac:dyDescent="0.25">
      <c r="A53" s="211">
        <f t="shared" si="7"/>
        <v>52</v>
      </c>
      <c r="B53" s="198">
        <v>9</v>
      </c>
      <c r="C53" s="8">
        <v>8</v>
      </c>
      <c r="D53" s="8">
        <v>9</v>
      </c>
      <c r="E53"/>
      <c r="G53" s="91">
        <f t="shared" si="0"/>
        <v>8.6666666666666661</v>
      </c>
      <c r="H53" s="8">
        <v>10</v>
      </c>
      <c r="I53" s="8">
        <v>10</v>
      </c>
      <c r="J53" s="98">
        <f t="shared" si="1"/>
        <v>10</v>
      </c>
      <c r="K53" s="90">
        <f t="shared" si="2"/>
        <v>9.3333333333333321</v>
      </c>
      <c r="L53" s="8">
        <v>8</v>
      </c>
      <c r="M53" s="8">
        <v>8</v>
      </c>
      <c r="N53" s="98">
        <f t="shared" si="3"/>
        <v>8</v>
      </c>
      <c r="O53" s="73"/>
      <c r="P53" s="73">
        <v>8</v>
      </c>
      <c r="Q53" s="75">
        <v>9</v>
      </c>
      <c r="R53" s="73">
        <v>9</v>
      </c>
      <c r="S53" s="73"/>
      <c r="T53" s="98">
        <f t="shared" si="4"/>
        <v>8.6666666666666661</v>
      </c>
      <c r="U53" s="90">
        <f t="shared" si="5"/>
        <v>8.3333333333333321</v>
      </c>
      <c r="V53" s="8">
        <v>9</v>
      </c>
      <c r="X53"/>
      <c r="Y53" s="8"/>
      <c r="Z53" s="89">
        <f t="shared" si="6"/>
        <v>8.8888888888888875</v>
      </c>
    </row>
    <row r="54" spans="1:26" x14ac:dyDescent="0.25">
      <c r="A54" s="211">
        <f t="shared" si="7"/>
        <v>53</v>
      </c>
      <c r="B54" s="198">
        <v>5</v>
      </c>
      <c r="C54" s="8">
        <v>5</v>
      </c>
      <c r="D54" s="8">
        <v>3</v>
      </c>
      <c r="E54"/>
      <c r="F54">
        <v>3</v>
      </c>
      <c r="G54" s="91">
        <f t="shared" si="0"/>
        <v>4</v>
      </c>
      <c r="H54" s="8">
        <v>3</v>
      </c>
      <c r="I54" s="8">
        <v>6</v>
      </c>
      <c r="J54" s="98">
        <f t="shared" si="1"/>
        <v>4.5</v>
      </c>
      <c r="K54" s="90">
        <f t="shared" si="2"/>
        <v>4.25</v>
      </c>
      <c r="L54" s="8">
        <v>1</v>
      </c>
      <c r="M54" s="8"/>
      <c r="N54" s="98">
        <f t="shared" si="3"/>
        <v>1</v>
      </c>
      <c r="O54" s="73"/>
      <c r="P54" s="73"/>
      <c r="Q54" s="75">
        <v>4</v>
      </c>
      <c r="R54" s="73"/>
      <c r="S54" s="73"/>
      <c r="T54" s="98">
        <f t="shared" si="4"/>
        <v>4</v>
      </c>
      <c r="U54" s="90">
        <f t="shared" si="5"/>
        <v>2.5</v>
      </c>
      <c r="V54" s="8">
        <v>6</v>
      </c>
      <c r="X54"/>
      <c r="Y54" s="8"/>
      <c r="Z54" s="89">
        <f t="shared" si="6"/>
        <v>4.25</v>
      </c>
    </row>
    <row r="55" spans="1:26" x14ac:dyDescent="0.25">
      <c r="A55" s="211">
        <f t="shared" si="7"/>
        <v>54</v>
      </c>
      <c r="B55" s="198">
        <v>9</v>
      </c>
      <c r="C55" s="8">
        <v>10</v>
      </c>
      <c r="D55" s="8">
        <v>9</v>
      </c>
      <c r="E55"/>
      <c r="G55" s="91">
        <f t="shared" si="0"/>
        <v>9.3333333333333339</v>
      </c>
      <c r="H55" s="8">
        <v>10</v>
      </c>
      <c r="I55" s="8">
        <v>10</v>
      </c>
      <c r="J55" s="98">
        <f t="shared" si="1"/>
        <v>10</v>
      </c>
      <c r="K55" s="90">
        <f t="shared" si="2"/>
        <v>9.6666666666666679</v>
      </c>
      <c r="L55" s="8">
        <v>10</v>
      </c>
      <c r="M55" s="8">
        <v>9</v>
      </c>
      <c r="N55" s="98">
        <f t="shared" si="3"/>
        <v>9.5</v>
      </c>
      <c r="O55" s="73"/>
      <c r="P55" s="73">
        <v>9</v>
      </c>
      <c r="Q55" s="73">
        <v>10</v>
      </c>
      <c r="R55" s="73">
        <v>9</v>
      </c>
      <c r="S55" s="73"/>
      <c r="T55" s="98">
        <f t="shared" si="4"/>
        <v>9.3333333333333339</v>
      </c>
      <c r="U55" s="90">
        <f t="shared" si="5"/>
        <v>9.4166666666666679</v>
      </c>
      <c r="V55" s="8">
        <v>9</v>
      </c>
      <c r="X55"/>
      <c r="Y55" s="8"/>
      <c r="Z55" s="89">
        <f t="shared" si="6"/>
        <v>9.3611111111111125</v>
      </c>
    </row>
    <row r="56" spans="1:26" x14ac:dyDescent="0.25">
      <c r="A56" s="211">
        <f t="shared" si="7"/>
        <v>55</v>
      </c>
      <c r="B56" s="198">
        <v>7</v>
      </c>
      <c r="C56" s="8">
        <v>7</v>
      </c>
      <c r="D56" s="8">
        <v>7</v>
      </c>
      <c r="E56"/>
      <c r="G56" s="91">
        <f t="shared" si="0"/>
        <v>7</v>
      </c>
      <c r="H56" s="8">
        <v>7</v>
      </c>
      <c r="I56" s="8">
        <v>8</v>
      </c>
      <c r="J56" s="98">
        <f t="shared" si="1"/>
        <v>7.5</v>
      </c>
      <c r="K56" s="90">
        <f t="shared" si="2"/>
        <v>7.25</v>
      </c>
      <c r="L56" s="8">
        <v>7</v>
      </c>
      <c r="M56" s="8">
        <v>5</v>
      </c>
      <c r="N56" s="98">
        <f t="shared" si="3"/>
        <v>6</v>
      </c>
      <c r="O56" s="73"/>
      <c r="P56" s="73">
        <v>7</v>
      </c>
      <c r="Q56" s="73">
        <v>7</v>
      </c>
      <c r="R56" s="73">
        <v>6</v>
      </c>
      <c r="S56" s="73"/>
      <c r="T56" s="98">
        <f t="shared" si="4"/>
        <v>6.666666666666667</v>
      </c>
      <c r="U56" s="90">
        <f t="shared" si="5"/>
        <v>6.3333333333333339</v>
      </c>
      <c r="V56" s="8">
        <v>9</v>
      </c>
      <c r="X56"/>
      <c r="Y56" s="8"/>
      <c r="Z56" s="89">
        <f t="shared" si="6"/>
        <v>7.5277777777777786</v>
      </c>
    </row>
    <row r="57" spans="1:26" x14ac:dyDescent="0.25">
      <c r="A57" s="211">
        <f t="shared" si="7"/>
        <v>56</v>
      </c>
      <c r="B57" s="198">
        <v>5</v>
      </c>
      <c r="C57" s="8">
        <v>5</v>
      </c>
      <c r="D57" s="8">
        <v>6</v>
      </c>
      <c r="E57"/>
      <c r="G57" s="91">
        <f t="shared" si="0"/>
        <v>5.333333333333333</v>
      </c>
      <c r="H57" s="8">
        <v>3</v>
      </c>
      <c r="I57" s="8">
        <v>8</v>
      </c>
      <c r="J57" s="98">
        <f t="shared" si="1"/>
        <v>5.5</v>
      </c>
      <c r="K57" s="90">
        <f t="shared" si="2"/>
        <v>5.4166666666666661</v>
      </c>
      <c r="L57" s="8">
        <v>5</v>
      </c>
      <c r="M57" s="8">
        <v>6</v>
      </c>
      <c r="N57" s="98">
        <f t="shared" si="3"/>
        <v>5.5</v>
      </c>
      <c r="O57" s="73"/>
      <c r="P57" s="73">
        <v>5</v>
      </c>
      <c r="Q57" s="73"/>
      <c r="R57" s="73">
        <v>4</v>
      </c>
      <c r="S57" s="73"/>
      <c r="T57" s="98">
        <f t="shared" si="4"/>
        <v>4.5</v>
      </c>
      <c r="U57" s="90">
        <f t="shared" si="5"/>
        <v>5</v>
      </c>
      <c r="V57" s="8">
        <v>7</v>
      </c>
      <c r="W57">
        <v>10</v>
      </c>
      <c r="X57"/>
      <c r="Y57" s="8"/>
      <c r="Z57" s="89">
        <f t="shared" si="6"/>
        <v>6.8541666666666661</v>
      </c>
    </row>
    <row r="58" spans="1:26" x14ac:dyDescent="0.25">
      <c r="A58" s="211">
        <f t="shared" si="7"/>
        <v>57</v>
      </c>
      <c r="B58" s="198">
        <v>8</v>
      </c>
      <c r="C58" s="8">
        <v>7</v>
      </c>
      <c r="D58" s="8">
        <v>7</v>
      </c>
      <c r="E58"/>
      <c r="G58" s="91">
        <f t="shared" si="0"/>
        <v>7.333333333333333</v>
      </c>
      <c r="H58" s="8">
        <v>8</v>
      </c>
      <c r="I58" s="8">
        <v>9</v>
      </c>
      <c r="J58" s="98">
        <f t="shared" si="1"/>
        <v>8.5</v>
      </c>
      <c r="K58" s="90">
        <f t="shared" si="2"/>
        <v>7.9166666666666661</v>
      </c>
      <c r="L58" s="8">
        <v>10</v>
      </c>
      <c r="M58" s="8">
        <v>8</v>
      </c>
      <c r="N58" s="98">
        <f t="shared" si="3"/>
        <v>9</v>
      </c>
      <c r="O58" s="73"/>
      <c r="P58" s="73">
        <v>8</v>
      </c>
      <c r="Q58" s="73"/>
      <c r="R58" s="73">
        <v>9</v>
      </c>
      <c r="S58" s="73"/>
      <c r="T58" s="98">
        <f t="shared" si="4"/>
        <v>8.5</v>
      </c>
      <c r="U58" s="90">
        <f t="shared" si="5"/>
        <v>8.75</v>
      </c>
      <c r="V58" s="8"/>
      <c r="W58">
        <v>7</v>
      </c>
      <c r="X58"/>
      <c r="Y58" s="8"/>
      <c r="Z58" s="89">
        <f t="shared" si="6"/>
        <v>7.8888888888888884</v>
      </c>
    </row>
    <row r="59" spans="1:26" x14ac:dyDescent="0.25">
      <c r="A59" s="219">
        <f t="shared" si="7"/>
        <v>58</v>
      </c>
      <c r="B59" s="198">
        <v>8</v>
      </c>
      <c r="C59" s="8">
        <v>7</v>
      </c>
      <c r="D59" s="8">
        <v>7</v>
      </c>
      <c r="E59"/>
      <c r="F59">
        <v>8</v>
      </c>
      <c r="G59" s="91">
        <f t="shared" si="0"/>
        <v>7.5</v>
      </c>
      <c r="H59" s="8">
        <v>8</v>
      </c>
      <c r="I59" s="8">
        <v>8</v>
      </c>
      <c r="J59" s="98">
        <f t="shared" si="1"/>
        <v>8</v>
      </c>
      <c r="K59" s="90">
        <f t="shared" si="2"/>
        <v>7.75</v>
      </c>
      <c r="L59" s="8">
        <v>7</v>
      </c>
      <c r="M59" s="8"/>
      <c r="N59" s="98">
        <f t="shared" si="3"/>
        <v>7</v>
      </c>
      <c r="O59" s="73"/>
      <c r="P59" s="73"/>
      <c r="Q59" s="73"/>
      <c r="R59" s="73"/>
      <c r="S59" s="73">
        <v>8</v>
      </c>
      <c r="T59" s="98">
        <f t="shared" si="4"/>
        <v>8</v>
      </c>
      <c r="U59" s="90">
        <f t="shared" si="5"/>
        <v>7.5</v>
      </c>
      <c r="V59" s="8">
        <v>7</v>
      </c>
      <c r="X59"/>
      <c r="Y59" s="8"/>
      <c r="Z59" s="89">
        <f t="shared" si="6"/>
        <v>7.416666666666667</v>
      </c>
    </row>
    <row r="60" spans="1:26" x14ac:dyDescent="0.25">
      <c r="A60" s="219">
        <f t="shared" si="7"/>
        <v>59</v>
      </c>
      <c r="B60" s="198">
        <v>5</v>
      </c>
      <c r="C60" s="8">
        <v>5</v>
      </c>
      <c r="D60" s="8">
        <v>5</v>
      </c>
      <c r="E60"/>
      <c r="F60">
        <v>5</v>
      </c>
      <c r="G60" s="91">
        <f t="shared" si="0"/>
        <v>5</v>
      </c>
      <c r="H60" s="8">
        <v>3</v>
      </c>
      <c r="I60" s="8">
        <v>7</v>
      </c>
      <c r="J60" s="98">
        <f t="shared" si="1"/>
        <v>5</v>
      </c>
      <c r="K60" s="90">
        <f t="shared" si="2"/>
        <v>5</v>
      </c>
      <c r="L60" s="8">
        <v>5</v>
      </c>
      <c r="M60" s="8"/>
      <c r="N60" s="98">
        <f t="shared" si="3"/>
        <v>5</v>
      </c>
      <c r="O60" s="73"/>
      <c r="P60" s="73"/>
      <c r="Q60" s="73"/>
      <c r="R60" s="73"/>
      <c r="S60" s="73">
        <v>6</v>
      </c>
      <c r="T60" s="98">
        <f t="shared" si="4"/>
        <v>6</v>
      </c>
      <c r="U60" s="90">
        <f t="shared" si="5"/>
        <v>5.5</v>
      </c>
      <c r="V60" s="8">
        <v>6</v>
      </c>
      <c r="X60"/>
      <c r="Y60" s="8"/>
      <c r="Z60" s="89">
        <f t="shared" si="6"/>
        <v>5.5</v>
      </c>
    </row>
    <row r="61" spans="1:26" x14ac:dyDescent="0.25">
      <c r="A61" s="219">
        <f t="shared" si="7"/>
        <v>60</v>
      </c>
      <c r="B61" s="198">
        <v>10</v>
      </c>
      <c r="C61" s="8">
        <v>9</v>
      </c>
      <c r="D61" s="8">
        <v>8</v>
      </c>
      <c r="E61"/>
      <c r="G61" s="91">
        <f t="shared" si="0"/>
        <v>9</v>
      </c>
      <c r="H61" s="8">
        <v>10</v>
      </c>
      <c r="I61" s="8">
        <v>8</v>
      </c>
      <c r="J61" s="98">
        <f t="shared" si="1"/>
        <v>9</v>
      </c>
      <c r="K61" s="90">
        <f t="shared" si="2"/>
        <v>9</v>
      </c>
      <c r="L61" s="8">
        <v>8</v>
      </c>
      <c r="M61" s="8"/>
      <c r="N61" s="98">
        <f t="shared" si="3"/>
        <v>8</v>
      </c>
      <c r="O61" s="73"/>
      <c r="P61" s="73">
        <v>9</v>
      </c>
      <c r="Q61" s="73">
        <v>10</v>
      </c>
      <c r="R61" s="73"/>
      <c r="S61" s="73"/>
      <c r="T61" s="98">
        <f t="shared" si="4"/>
        <v>9.5</v>
      </c>
      <c r="U61" s="90">
        <f t="shared" si="5"/>
        <v>8.75</v>
      </c>
      <c r="V61" s="8">
        <v>7</v>
      </c>
      <c r="X61"/>
      <c r="Y61" s="8"/>
      <c r="Z61" s="89">
        <f t="shared" si="6"/>
        <v>8.25</v>
      </c>
    </row>
    <row r="62" spans="1:26" x14ac:dyDescent="0.25">
      <c r="A62" s="210">
        <f t="shared" si="7"/>
        <v>61</v>
      </c>
      <c r="B62" s="198">
        <v>5</v>
      </c>
      <c r="C62" s="8">
        <v>5</v>
      </c>
      <c r="D62" s="8">
        <v>5</v>
      </c>
      <c r="E62"/>
      <c r="F62">
        <v>7</v>
      </c>
      <c r="G62" s="91">
        <f t="shared" si="0"/>
        <v>5.5</v>
      </c>
      <c r="H62" s="8">
        <v>5</v>
      </c>
      <c r="I62" s="8">
        <v>7</v>
      </c>
      <c r="J62" s="98">
        <f t="shared" si="1"/>
        <v>6</v>
      </c>
      <c r="K62" s="90">
        <f t="shared" si="2"/>
        <v>5.75</v>
      </c>
      <c r="L62" s="8">
        <v>4</v>
      </c>
      <c r="M62" s="8">
        <v>2</v>
      </c>
      <c r="N62" s="98">
        <f t="shared" si="3"/>
        <v>3</v>
      </c>
      <c r="O62" s="73"/>
      <c r="P62" s="73"/>
      <c r="Q62" s="73">
        <v>6</v>
      </c>
      <c r="R62" s="73"/>
      <c r="S62" s="73">
        <v>6</v>
      </c>
      <c r="T62" s="98">
        <f t="shared" si="4"/>
        <v>6</v>
      </c>
      <c r="U62" s="90">
        <f t="shared" si="5"/>
        <v>4.5</v>
      </c>
      <c r="V62" s="8">
        <v>7</v>
      </c>
      <c r="X62"/>
      <c r="Y62" s="8"/>
      <c r="Z62" s="89">
        <f t="shared" si="6"/>
        <v>5.75</v>
      </c>
    </row>
    <row r="63" spans="1:26" x14ac:dyDescent="0.25">
      <c r="A63" s="210">
        <f t="shared" si="7"/>
        <v>62</v>
      </c>
      <c r="B63" s="198">
        <v>7</v>
      </c>
      <c r="C63" s="8">
        <v>7</v>
      </c>
      <c r="D63" s="8">
        <v>8</v>
      </c>
      <c r="E63"/>
      <c r="F63">
        <v>7</v>
      </c>
      <c r="G63" s="91">
        <f t="shared" si="0"/>
        <v>7.25</v>
      </c>
      <c r="H63" s="8">
        <v>8</v>
      </c>
      <c r="I63" s="8">
        <v>9</v>
      </c>
      <c r="J63" s="98">
        <f t="shared" si="1"/>
        <v>8.5</v>
      </c>
      <c r="K63" s="90">
        <f t="shared" si="2"/>
        <v>7.875</v>
      </c>
      <c r="L63" s="8">
        <v>5</v>
      </c>
      <c r="M63" s="8">
        <v>3</v>
      </c>
      <c r="N63" s="98">
        <f t="shared" si="3"/>
        <v>4</v>
      </c>
      <c r="O63" s="73"/>
      <c r="P63" s="73"/>
      <c r="Q63" s="73">
        <v>7</v>
      </c>
      <c r="R63" s="73"/>
      <c r="S63" s="73">
        <v>8</v>
      </c>
      <c r="T63" s="98">
        <f t="shared" si="4"/>
        <v>7.5</v>
      </c>
      <c r="U63" s="90">
        <f t="shared" si="5"/>
        <v>5.75</v>
      </c>
      <c r="V63" s="8">
        <v>7</v>
      </c>
      <c r="X63"/>
      <c r="Y63" s="8"/>
      <c r="Z63" s="89">
        <f t="shared" si="6"/>
        <v>6.875</v>
      </c>
    </row>
    <row r="64" spans="1:26" x14ac:dyDescent="0.25">
      <c r="A64" s="210">
        <f t="shared" si="7"/>
        <v>63</v>
      </c>
      <c r="B64" s="198">
        <v>9</v>
      </c>
      <c r="C64" s="8">
        <v>8</v>
      </c>
      <c r="D64" s="8">
        <v>8</v>
      </c>
      <c r="E64" s="8">
        <v>10</v>
      </c>
      <c r="G64" s="91">
        <f t="shared" si="0"/>
        <v>8.75</v>
      </c>
      <c r="H64" s="8">
        <v>9</v>
      </c>
      <c r="I64" s="8">
        <v>9</v>
      </c>
      <c r="J64" s="98">
        <f t="shared" si="1"/>
        <v>9</v>
      </c>
      <c r="K64" s="90">
        <f t="shared" si="2"/>
        <v>8.875</v>
      </c>
      <c r="L64" s="8">
        <v>9</v>
      </c>
      <c r="M64" s="8">
        <v>8</v>
      </c>
      <c r="N64" s="98">
        <f t="shared" si="3"/>
        <v>8.5</v>
      </c>
      <c r="O64" s="73"/>
      <c r="P64" s="73">
        <v>8</v>
      </c>
      <c r="Q64" s="73">
        <v>8</v>
      </c>
      <c r="R64" s="73"/>
      <c r="S64" s="73"/>
      <c r="T64" s="98">
        <f t="shared" si="4"/>
        <v>8</v>
      </c>
      <c r="U64" s="90">
        <f t="shared" si="5"/>
        <v>8.25</v>
      </c>
      <c r="V64" s="8">
        <v>8</v>
      </c>
      <c r="X64"/>
      <c r="Y64" s="8"/>
      <c r="Z64" s="89">
        <f t="shared" si="6"/>
        <v>8.375</v>
      </c>
    </row>
    <row r="65" spans="1:26" x14ac:dyDescent="0.25">
      <c r="A65" s="211">
        <f t="shared" si="7"/>
        <v>64</v>
      </c>
      <c r="B65" s="198">
        <v>7</v>
      </c>
      <c r="C65" s="8">
        <v>6</v>
      </c>
      <c r="D65" s="8">
        <v>7</v>
      </c>
      <c r="E65"/>
      <c r="G65" s="91">
        <f t="shared" si="0"/>
        <v>6.666666666666667</v>
      </c>
      <c r="H65" s="8">
        <v>7</v>
      </c>
      <c r="I65" s="8">
        <v>10</v>
      </c>
      <c r="J65" s="98">
        <f t="shared" si="1"/>
        <v>8.5</v>
      </c>
      <c r="K65" s="90">
        <f t="shared" si="2"/>
        <v>7.5833333333333339</v>
      </c>
      <c r="L65" s="8">
        <v>7</v>
      </c>
      <c r="M65" s="8">
        <v>7</v>
      </c>
      <c r="N65" s="98">
        <f t="shared" si="3"/>
        <v>7</v>
      </c>
      <c r="O65" s="73"/>
      <c r="P65" s="73">
        <v>7</v>
      </c>
      <c r="Q65" s="73"/>
      <c r="R65" s="73">
        <v>7</v>
      </c>
      <c r="S65" s="73"/>
      <c r="T65" s="98">
        <f t="shared" si="4"/>
        <v>7</v>
      </c>
      <c r="U65" s="90">
        <f t="shared" si="5"/>
        <v>7</v>
      </c>
      <c r="V65" s="8">
        <v>9</v>
      </c>
      <c r="W65">
        <v>9</v>
      </c>
      <c r="X65"/>
      <c r="Y65" s="8"/>
      <c r="Z65" s="89">
        <f t="shared" si="6"/>
        <v>8.1458333333333339</v>
      </c>
    </row>
    <row r="66" spans="1:26" x14ac:dyDescent="0.25">
      <c r="A66" s="210">
        <f t="shared" si="7"/>
        <v>65</v>
      </c>
      <c r="B66" s="198">
        <v>5</v>
      </c>
      <c r="C66" s="8">
        <v>6</v>
      </c>
      <c r="D66" s="8">
        <v>6</v>
      </c>
      <c r="E66"/>
      <c r="F66">
        <v>6</v>
      </c>
      <c r="G66" s="91">
        <f t="shared" si="0"/>
        <v>5.75</v>
      </c>
      <c r="H66" s="8">
        <v>4</v>
      </c>
      <c r="I66" s="8">
        <v>7</v>
      </c>
      <c r="J66" s="98">
        <f t="shared" si="1"/>
        <v>5.5</v>
      </c>
      <c r="K66" s="90">
        <f t="shared" si="2"/>
        <v>5.625</v>
      </c>
      <c r="L66" s="8">
        <v>1</v>
      </c>
      <c r="M66" s="8">
        <v>1</v>
      </c>
      <c r="N66" s="98">
        <f t="shared" si="3"/>
        <v>1</v>
      </c>
      <c r="O66" s="73"/>
      <c r="P66" s="73"/>
      <c r="Q66" s="73">
        <v>7</v>
      </c>
      <c r="R66" s="73"/>
      <c r="S66" s="73">
        <v>6</v>
      </c>
      <c r="T66" s="98">
        <f t="shared" si="4"/>
        <v>6.5</v>
      </c>
      <c r="U66" s="90">
        <f t="shared" si="5"/>
        <v>3.75</v>
      </c>
      <c r="V66" s="8">
        <v>6</v>
      </c>
      <c r="X66"/>
      <c r="Y66" s="8"/>
      <c r="Z66" s="89">
        <f t="shared" si="6"/>
        <v>5.125</v>
      </c>
    </row>
    <row r="67" spans="1:26" x14ac:dyDescent="0.25">
      <c r="A67" s="211">
        <f t="shared" si="7"/>
        <v>66</v>
      </c>
      <c r="B67" s="198">
        <v>5</v>
      </c>
      <c r="C67" s="8">
        <v>5</v>
      </c>
      <c r="D67" s="8">
        <v>6</v>
      </c>
      <c r="E67"/>
      <c r="F67">
        <v>5</v>
      </c>
      <c r="G67" s="91">
        <f t="shared" ref="G67:G106" si="8">AVERAGE(B67:F67)</f>
        <v>5.25</v>
      </c>
      <c r="H67" s="8">
        <v>4</v>
      </c>
      <c r="I67" s="8">
        <v>9</v>
      </c>
      <c r="J67" s="98">
        <f t="shared" ref="J67:J106" si="9">AVERAGE(H67:I67)</f>
        <v>6.5</v>
      </c>
      <c r="K67" s="90">
        <f t="shared" ref="K67:K106" si="10">AVERAGE(G67,J67)</f>
        <v>5.875</v>
      </c>
      <c r="L67" s="8">
        <v>4</v>
      </c>
      <c r="M67" s="8">
        <v>1</v>
      </c>
      <c r="N67" s="98">
        <f t="shared" ref="N67:N106" si="11">AVERAGE(L67:M67)</f>
        <v>2.5</v>
      </c>
      <c r="O67" s="73"/>
      <c r="P67" s="73"/>
      <c r="Q67" s="73"/>
      <c r="R67" s="73">
        <v>4</v>
      </c>
      <c r="S67" s="73"/>
      <c r="T67" s="98">
        <f t="shared" ref="T67:T106" si="12">AVERAGE(O67:S67)</f>
        <v>4</v>
      </c>
      <c r="U67" s="90">
        <f t="shared" ref="U67:U106" si="13">AVERAGE(N67,T67)</f>
        <v>3.25</v>
      </c>
      <c r="V67" s="8">
        <v>7</v>
      </c>
      <c r="W67">
        <v>5</v>
      </c>
      <c r="X67"/>
      <c r="Y67" s="8"/>
      <c r="Z67" s="89">
        <f t="shared" ref="Z67:Z106" si="14">AVERAGE(K67,U67,V67:Y67)</f>
        <v>5.28125</v>
      </c>
    </row>
    <row r="68" spans="1:26" x14ac:dyDescent="0.25">
      <c r="A68" s="220">
        <f t="shared" ref="A68:A106" si="15">A67+1</f>
        <v>67</v>
      </c>
      <c r="B68" s="198">
        <v>8</v>
      </c>
      <c r="C68" s="8">
        <v>7</v>
      </c>
      <c r="D68" s="8">
        <v>7</v>
      </c>
      <c r="E68"/>
      <c r="F68">
        <v>6</v>
      </c>
      <c r="G68" s="91">
        <f t="shared" si="8"/>
        <v>7</v>
      </c>
      <c r="H68" s="8">
        <v>5</v>
      </c>
      <c r="I68" s="8">
        <v>9</v>
      </c>
      <c r="J68" s="98">
        <f t="shared" si="9"/>
        <v>7</v>
      </c>
      <c r="K68" s="90">
        <f t="shared" si="10"/>
        <v>7</v>
      </c>
      <c r="L68" s="8">
        <v>6</v>
      </c>
      <c r="M68" s="8"/>
      <c r="N68" s="98">
        <f t="shared" si="11"/>
        <v>6</v>
      </c>
      <c r="O68" s="73"/>
      <c r="P68" s="73"/>
      <c r="Q68" s="73"/>
      <c r="R68" s="73">
        <v>8</v>
      </c>
      <c r="S68" s="73"/>
      <c r="T68" s="98">
        <f t="shared" si="12"/>
        <v>8</v>
      </c>
      <c r="U68" s="90">
        <f t="shared" si="13"/>
        <v>7</v>
      </c>
      <c r="V68" s="8">
        <v>7</v>
      </c>
      <c r="X68"/>
      <c r="Y68" s="8"/>
      <c r="Z68" s="89">
        <f t="shared" si="14"/>
        <v>7</v>
      </c>
    </row>
    <row r="69" spans="1:26" x14ac:dyDescent="0.25">
      <c r="A69" s="220">
        <f t="shared" si="15"/>
        <v>68</v>
      </c>
      <c r="B69" s="198">
        <v>8</v>
      </c>
      <c r="C69" s="8">
        <v>7</v>
      </c>
      <c r="D69" s="8">
        <v>7</v>
      </c>
      <c r="E69"/>
      <c r="G69" s="91">
        <f t="shared" si="8"/>
        <v>7.333333333333333</v>
      </c>
      <c r="H69" s="8">
        <v>8</v>
      </c>
      <c r="I69" s="8">
        <v>9</v>
      </c>
      <c r="J69" s="98">
        <f t="shared" si="9"/>
        <v>8.5</v>
      </c>
      <c r="K69" s="90">
        <f t="shared" si="10"/>
        <v>7.9166666666666661</v>
      </c>
      <c r="L69" s="8">
        <v>6</v>
      </c>
      <c r="M69" s="8"/>
      <c r="N69" s="98">
        <f t="shared" si="11"/>
        <v>6</v>
      </c>
      <c r="O69" s="73"/>
      <c r="P69" s="73">
        <v>7</v>
      </c>
      <c r="Q69" s="73">
        <v>8</v>
      </c>
      <c r="R69" s="73"/>
      <c r="S69" s="73"/>
      <c r="T69" s="98">
        <f t="shared" si="12"/>
        <v>7.5</v>
      </c>
      <c r="U69" s="90">
        <f t="shared" si="13"/>
        <v>6.75</v>
      </c>
      <c r="V69" s="8">
        <v>8</v>
      </c>
      <c r="X69"/>
      <c r="Y69" s="8"/>
      <c r="Z69" s="89">
        <f t="shared" si="14"/>
        <v>7.5555555555555545</v>
      </c>
    </row>
    <row r="70" spans="1:26" x14ac:dyDescent="0.25">
      <c r="A70" s="220">
        <f t="shared" si="15"/>
        <v>69</v>
      </c>
      <c r="B70" s="198">
        <v>8</v>
      </c>
      <c r="C70" s="8">
        <v>8</v>
      </c>
      <c r="D70" s="8">
        <v>9</v>
      </c>
      <c r="E70"/>
      <c r="G70" s="91">
        <f t="shared" si="8"/>
        <v>8.3333333333333339</v>
      </c>
      <c r="H70" s="8">
        <v>8</v>
      </c>
      <c r="I70" s="8">
        <v>9</v>
      </c>
      <c r="J70" s="98">
        <f t="shared" si="9"/>
        <v>8.5</v>
      </c>
      <c r="K70" s="90">
        <f t="shared" si="10"/>
        <v>8.4166666666666679</v>
      </c>
      <c r="L70" s="8">
        <v>6</v>
      </c>
      <c r="M70" s="8"/>
      <c r="N70" s="98">
        <f t="shared" si="11"/>
        <v>6</v>
      </c>
      <c r="O70" s="73"/>
      <c r="P70" s="73">
        <v>8</v>
      </c>
      <c r="Q70" s="73">
        <v>8</v>
      </c>
      <c r="R70" s="73"/>
      <c r="S70" s="73"/>
      <c r="T70" s="98">
        <f t="shared" si="12"/>
        <v>8</v>
      </c>
      <c r="U70" s="90">
        <f t="shared" si="13"/>
        <v>7</v>
      </c>
      <c r="V70" s="8">
        <v>7</v>
      </c>
      <c r="X70"/>
      <c r="Y70" s="8"/>
      <c r="Z70" s="89">
        <f t="shared" si="14"/>
        <v>7.4722222222222223</v>
      </c>
    </row>
    <row r="71" spans="1:26" x14ac:dyDescent="0.25">
      <c r="A71" s="210">
        <f t="shared" si="15"/>
        <v>70</v>
      </c>
      <c r="B71" s="198">
        <v>6</v>
      </c>
      <c r="C71" s="8">
        <v>7</v>
      </c>
      <c r="D71" s="8">
        <v>7</v>
      </c>
      <c r="E71"/>
      <c r="F71">
        <v>7</v>
      </c>
      <c r="G71" s="91">
        <f t="shared" si="8"/>
        <v>6.75</v>
      </c>
      <c r="H71" s="8">
        <v>7</v>
      </c>
      <c r="I71" s="8">
        <v>9</v>
      </c>
      <c r="J71" s="98">
        <f t="shared" si="9"/>
        <v>8</v>
      </c>
      <c r="K71" s="90">
        <f t="shared" si="10"/>
        <v>7.375</v>
      </c>
      <c r="L71" s="8">
        <v>7</v>
      </c>
      <c r="M71" s="8">
        <v>5</v>
      </c>
      <c r="N71" s="98">
        <f t="shared" si="11"/>
        <v>6</v>
      </c>
      <c r="O71" s="73"/>
      <c r="P71" s="73"/>
      <c r="Q71" s="73">
        <v>8</v>
      </c>
      <c r="R71" s="73"/>
      <c r="S71" s="73"/>
      <c r="T71" s="98">
        <f t="shared" si="12"/>
        <v>8</v>
      </c>
      <c r="U71" s="90">
        <f t="shared" si="13"/>
        <v>7</v>
      </c>
      <c r="V71" s="8">
        <v>7</v>
      </c>
      <c r="X71">
        <v>9</v>
      </c>
      <c r="Y71" s="8"/>
      <c r="Z71" s="89">
        <f t="shared" si="14"/>
        <v>7.59375</v>
      </c>
    </row>
    <row r="72" spans="1:26" x14ac:dyDescent="0.25">
      <c r="A72" s="219">
        <f t="shared" si="15"/>
        <v>71</v>
      </c>
      <c r="B72" s="198">
        <v>9</v>
      </c>
      <c r="C72" s="8">
        <v>8</v>
      </c>
      <c r="D72" s="8">
        <v>8</v>
      </c>
      <c r="E72"/>
      <c r="G72" s="91">
        <f t="shared" si="8"/>
        <v>8.3333333333333339</v>
      </c>
      <c r="H72" s="8">
        <v>7</v>
      </c>
      <c r="I72" s="8">
        <v>8</v>
      </c>
      <c r="J72" s="98">
        <f t="shared" si="9"/>
        <v>7.5</v>
      </c>
      <c r="K72" s="90">
        <f t="shared" si="10"/>
        <v>7.916666666666667</v>
      </c>
      <c r="L72" s="8">
        <v>8</v>
      </c>
      <c r="M72" s="8"/>
      <c r="N72" s="98">
        <f t="shared" si="11"/>
        <v>8</v>
      </c>
      <c r="O72" s="73"/>
      <c r="P72" s="73">
        <v>7</v>
      </c>
      <c r="Q72" s="73">
        <v>9</v>
      </c>
      <c r="R72" s="73"/>
      <c r="S72" s="73"/>
      <c r="T72" s="98">
        <f t="shared" si="12"/>
        <v>8</v>
      </c>
      <c r="U72" s="90">
        <f t="shared" si="13"/>
        <v>8</v>
      </c>
      <c r="V72" s="8">
        <v>7</v>
      </c>
      <c r="X72">
        <v>10</v>
      </c>
      <c r="Y72" s="8"/>
      <c r="Z72" s="89">
        <f t="shared" si="14"/>
        <v>8.2291666666666679</v>
      </c>
    </row>
    <row r="73" spans="1:26" ht="15.75" thickBot="1" x14ac:dyDescent="0.3">
      <c r="A73" s="229">
        <f t="shared" si="15"/>
        <v>72</v>
      </c>
      <c r="B73" s="215">
        <v>8</v>
      </c>
      <c r="C73" s="215">
        <v>8</v>
      </c>
      <c r="D73" s="214">
        <v>6</v>
      </c>
      <c r="E73" s="214"/>
      <c r="F73" s="214"/>
      <c r="G73" s="96">
        <f t="shared" si="8"/>
        <v>7.333333333333333</v>
      </c>
      <c r="H73" s="215">
        <v>7</v>
      </c>
      <c r="I73" s="215">
        <v>8</v>
      </c>
      <c r="J73" s="216">
        <f t="shared" si="9"/>
        <v>7.5</v>
      </c>
      <c r="K73" s="97">
        <f t="shared" si="10"/>
        <v>7.4166666666666661</v>
      </c>
      <c r="L73" s="215">
        <v>9</v>
      </c>
      <c r="M73" s="215"/>
      <c r="N73" s="216">
        <f t="shared" si="11"/>
        <v>9</v>
      </c>
      <c r="O73" s="74"/>
      <c r="P73" s="74">
        <v>7</v>
      </c>
      <c r="Q73" s="74">
        <v>9</v>
      </c>
      <c r="R73" s="74"/>
      <c r="S73" s="74"/>
      <c r="T73" s="216">
        <f t="shared" si="12"/>
        <v>8</v>
      </c>
      <c r="U73" s="97">
        <f t="shared" si="13"/>
        <v>8.5</v>
      </c>
      <c r="V73" s="215">
        <v>8</v>
      </c>
      <c r="W73" s="214"/>
      <c r="X73" s="214"/>
      <c r="Y73" s="215"/>
      <c r="Z73" s="217">
        <f t="shared" si="14"/>
        <v>7.9722222222222214</v>
      </c>
    </row>
    <row r="74" spans="1:26" x14ac:dyDescent="0.25">
      <c r="A74" s="211">
        <f t="shared" si="15"/>
        <v>73</v>
      </c>
      <c r="B74" s="8">
        <v>6</v>
      </c>
      <c r="C74" s="8">
        <v>5</v>
      </c>
      <c r="D74" s="8">
        <v>5</v>
      </c>
      <c r="E74"/>
      <c r="G74" s="91">
        <f t="shared" si="8"/>
        <v>5.333333333333333</v>
      </c>
      <c r="H74" s="8">
        <v>6</v>
      </c>
      <c r="I74" s="8">
        <v>8</v>
      </c>
      <c r="J74" s="98">
        <f t="shared" si="9"/>
        <v>7</v>
      </c>
      <c r="K74" s="90">
        <f t="shared" si="10"/>
        <v>6.1666666666666661</v>
      </c>
      <c r="L74" s="8">
        <v>6</v>
      </c>
      <c r="M74" s="8"/>
      <c r="N74" s="98">
        <f t="shared" si="11"/>
        <v>6</v>
      </c>
      <c r="O74" s="73"/>
      <c r="P74" s="73">
        <v>5</v>
      </c>
      <c r="Q74" s="73">
        <v>6</v>
      </c>
      <c r="R74" s="73">
        <v>4</v>
      </c>
      <c r="S74" s="73"/>
      <c r="T74" s="98">
        <f t="shared" si="12"/>
        <v>5</v>
      </c>
      <c r="U74" s="90">
        <f t="shared" si="13"/>
        <v>5.5</v>
      </c>
      <c r="V74" s="8">
        <v>8</v>
      </c>
      <c r="X74"/>
      <c r="Y74" s="8"/>
      <c r="Z74" s="89">
        <f t="shared" si="14"/>
        <v>6.5555555555555545</v>
      </c>
    </row>
    <row r="75" spans="1:26" x14ac:dyDescent="0.25">
      <c r="A75" s="211">
        <f t="shared" si="15"/>
        <v>74</v>
      </c>
      <c r="B75" s="8">
        <v>7</v>
      </c>
      <c r="C75" s="8">
        <v>7</v>
      </c>
      <c r="D75" s="8">
        <v>6</v>
      </c>
      <c r="E75"/>
      <c r="G75" s="91">
        <f t="shared" si="8"/>
        <v>6.666666666666667</v>
      </c>
      <c r="H75" s="8">
        <v>8</v>
      </c>
      <c r="I75" s="8">
        <v>9</v>
      </c>
      <c r="J75" s="98">
        <f t="shared" si="9"/>
        <v>8.5</v>
      </c>
      <c r="K75" s="90">
        <f t="shared" si="10"/>
        <v>7.5833333333333339</v>
      </c>
      <c r="L75" s="8">
        <v>8</v>
      </c>
      <c r="M75" s="8">
        <v>8</v>
      </c>
      <c r="N75" s="98">
        <f t="shared" si="11"/>
        <v>8</v>
      </c>
      <c r="O75" s="73"/>
      <c r="P75" s="73">
        <v>7</v>
      </c>
      <c r="Q75" s="73"/>
      <c r="R75" s="73">
        <v>6</v>
      </c>
      <c r="S75" s="73"/>
      <c r="T75" s="98">
        <f t="shared" si="12"/>
        <v>6.5</v>
      </c>
      <c r="U75" s="90">
        <f t="shared" si="13"/>
        <v>7.25</v>
      </c>
      <c r="V75" s="8">
        <v>8</v>
      </c>
      <c r="W75">
        <v>7</v>
      </c>
      <c r="X75"/>
      <c r="Y75" s="8"/>
      <c r="Z75" s="89">
        <f t="shared" si="14"/>
        <v>7.4583333333333339</v>
      </c>
    </row>
    <row r="76" spans="1:26" x14ac:dyDescent="0.25">
      <c r="A76" s="210">
        <f t="shared" si="15"/>
        <v>75</v>
      </c>
      <c r="B76" s="8">
        <v>5</v>
      </c>
      <c r="C76" s="8">
        <v>6</v>
      </c>
      <c r="D76" s="8">
        <v>4</v>
      </c>
      <c r="E76"/>
      <c r="F76">
        <v>7</v>
      </c>
      <c r="G76" s="91">
        <f t="shared" si="8"/>
        <v>5.5</v>
      </c>
      <c r="H76" s="8">
        <v>7</v>
      </c>
      <c r="I76" s="8">
        <v>8</v>
      </c>
      <c r="J76" s="98">
        <f t="shared" si="9"/>
        <v>7.5</v>
      </c>
      <c r="K76" s="90">
        <f t="shared" si="10"/>
        <v>6.5</v>
      </c>
      <c r="L76" s="8">
        <v>3</v>
      </c>
      <c r="M76" s="8"/>
      <c r="N76" s="98">
        <f t="shared" si="11"/>
        <v>3</v>
      </c>
      <c r="O76" s="73"/>
      <c r="P76" s="73"/>
      <c r="Q76" s="73">
        <v>4</v>
      </c>
      <c r="R76" s="73"/>
      <c r="S76" s="73">
        <v>6</v>
      </c>
      <c r="T76" s="98">
        <f t="shared" si="12"/>
        <v>5</v>
      </c>
      <c r="U76" s="90">
        <f t="shared" si="13"/>
        <v>4</v>
      </c>
      <c r="V76" s="8">
        <v>6</v>
      </c>
      <c r="X76"/>
      <c r="Y76" s="8"/>
      <c r="Z76" s="89">
        <f t="shared" si="14"/>
        <v>5.5</v>
      </c>
    </row>
    <row r="77" spans="1:26" x14ac:dyDescent="0.25">
      <c r="A77" s="211">
        <f t="shared" si="15"/>
        <v>76</v>
      </c>
      <c r="B77" s="198">
        <v>5</v>
      </c>
      <c r="C77" s="8">
        <v>5</v>
      </c>
      <c r="D77" s="8">
        <v>6</v>
      </c>
      <c r="E77" s="5"/>
      <c r="F77" s="8">
        <v>5</v>
      </c>
      <c r="G77" s="91">
        <f t="shared" si="8"/>
        <v>5.25</v>
      </c>
      <c r="H77" s="8">
        <v>6</v>
      </c>
      <c r="I77" s="8">
        <v>8</v>
      </c>
      <c r="J77" s="98">
        <f t="shared" si="9"/>
        <v>7</v>
      </c>
      <c r="K77" s="90">
        <f t="shared" si="10"/>
        <v>6.125</v>
      </c>
      <c r="L77" s="8">
        <v>2</v>
      </c>
      <c r="M77" s="8">
        <v>2</v>
      </c>
      <c r="N77" s="98">
        <f t="shared" si="11"/>
        <v>2</v>
      </c>
      <c r="O77" s="73"/>
      <c r="P77" s="72"/>
      <c r="Q77" s="72">
        <v>6</v>
      </c>
      <c r="R77" s="72"/>
      <c r="S77" s="72">
        <v>4</v>
      </c>
      <c r="T77" s="98">
        <f t="shared" si="12"/>
        <v>5</v>
      </c>
      <c r="U77" s="90">
        <f t="shared" si="13"/>
        <v>3.5</v>
      </c>
      <c r="V77" s="8">
        <v>5</v>
      </c>
      <c r="W77" s="5"/>
      <c r="X77" s="5"/>
      <c r="Y77" s="8"/>
      <c r="Z77" s="89">
        <f t="shared" si="14"/>
        <v>4.875</v>
      </c>
    </row>
    <row r="78" spans="1:26" x14ac:dyDescent="0.25">
      <c r="A78" s="211">
        <f t="shared" si="15"/>
        <v>77</v>
      </c>
      <c r="B78" s="198">
        <v>6</v>
      </c>
      <c r="C78" s="8">
        <v>6</v>
      </c>
      <c r="D78" s="8">
        <v>5</v>
      </c>
      <c r="E78" s="5"/>
      <c r="F78" s="5"/>
      <c r="G78" s="91">
        <f t="shared" si="8"/>
        <v>5.666666666666667</v>
      </c>
      <c r="H78" s="8">
        <v>7</v>
      </c>
      <c r="I78" s="8">
        <v>8</v>
      </c>
      <c r="J78" s="98">
        <f t="shared" si="9"/>
        <v>7.5</v>
      </c>
      <c r="K78" s="90">
        <f t="shared" si="10"/>
        <v>6.5833333333333339</v>
      </c>
      <c r="L78" s="8">
        <v>5</v>
      </c>
      <c r="M78" s="8">
        <v>7</v>
      </c>
      <c r="N78" s="98">
        <f t="shared" si="11"/>
        <v>6</v>
      </c>
      <c r="O78" s="73"/>
      <c r="P78" s="72">
        <v>7</v>
      </c>
      <c r="Q78" s="72"/>
      <c r="R78" s="72"/>
      <c r="S78" s="72">
        <v>8</v>
      </c>
      <c r="T78" s="98">
        <f t="shared" si="12"/>
        <v>7.5</v>
      </c>
      <c r="U78" s="90">
        <f t="shared" si="13"/>
        <v>6.75</v>
      </c>
      <c r="V78" s="8">
        <v>8</v>
      </c>
      <c r="W78" s="5"/>
      <c r="X78" s="5">
        <v>6</v>
      </c>
      <c r="Y78" s="5"/>
      <c r="Z78" s="89">
        <f t="shared" si="14"/>
        <v>6.8333333333333339</v>
      </c>
    </row>
    <row r="79" spans="1:26" x14ac:dyDescent="0.25">
      <c r="A79" s="210">
        <f t="shared" si="15"/>
        <v>78</v>
      </c>
      <c r="B79" s="198">
        <v>1</v>
      </c>
      <c r="C79" s="8">
        <v>1</v>
      </c>
      <c r="D79" s="8">
        <v>2</v>
      </c>
      <c r="E79"/>
      <c r="F79">
        <v>1</v>
      </c>
      <c r="G79" s="91">
        <f t="shared" si="8"/>
        <v>1.25</v>
      </c>
      <c r="H79" s="8">
        <v>2</v>
      </c>
      <c r="I79" s="8">
        <v>3</v>
      </c>
      <c r="J79" s="98">
        <f t="shared" si="9"/>
        <v>2.5</v>
      </c>
      <c r="K79" s="90">
        <f t="shared" si="10"/>
        <v>1.875</v>
      </c>
      <c r="L79" s="8">
        <v>1</v>
      </c>
      <c r="M79" s="8"/>
      <c r="N79" s="98">
        <f t="shared" si="11"/>
        <v>1</v>
      </c>
      <c r="O79" s="73"/>
      <c r="P79" s="73"/>
      <c r="Q79" s="73"/>
      <c r="R79" s="75"/>
      <c r="S79" s="75"/>
      <c r="T79" s="253"/>
      <c r="U79" s="90">
        <f t="shared" si="13"/>
        <v>1</v>
      </c>
      <c r="V79" s="8">
        <v>1</v>
      </c>
      <c r="W79">
        <v>1</v>
      </c>
      <c r="X79">
        <v>1</v>
      </c>
      <c r="Y79" s="8"/>
      <c r="Z79" s="89">
        <f t="shared" si="14"/>
        <v>1.175</v>
      </c>
    </row>
    <row r="80" spans="1:26" x14ac:dyDescent="0.25">
      <c r="A80" s="210">
        <f t="shared" si="15"/>
        <v>79</v>
      </c>
      <c r="B80" s="198">
        <v>7</v>
      </c>
      <c r="C80" s="8">
        <v>6</v>
      </c>
      <c r="D80" s="8">
        <v>7</v>
      </c>
      <c r="E80"/>
      <c r="G80" s="91">
        <f t="shared" si="8"/>
        <v>6.666666666666667</v>
      </c>
      <c r="H80" s="8">
        <v>9</v>
      </c>
      <c r="I80" s="8">
        <v>9</v>
      </c>
      <c r="J80" s="98">
        <f t="shared" si="9"/>
        <v>9</v>
      </c>
      <c r="K80" s="90">
        <f t="shared" si="10"/>
        <v>7.8333333333333339</v>
      </c>
      <c r="L80" s="8">
        <v>7</v>
      </c>
      <c r="M80" s="8">
        <v>7</v>
      </c>
      <c r="N80" s="98">
        <f t="shared" si="11"/>
        <v>7</v>
      </c>
      <c r="O80" s="73"/>
      <c r="P80" s="73">
        <v>9</v>
      </c>
      <c r="Q80" s="73">
        <v>8</v>
      </c>
      <c r="R80" s="73"/>
      <c r="S80" s="73">
        <v>9</v>
      </c>
      <c r="T80" s="98">
        <f t="shared" si="12"/>
        <v>8.6666666666666661</v>
      </c>
      <c r="U80" s="90">
        <f t="shared" si="13"/>
        <v>7.833333333333333</v>
      </c>
      <c r="V80" s="8">
        <v>7</v>
      </c>
      <c r="X80"/>
      <c r="Y80" s="8"/>
      <c r="Z80" s="89">
        <f t="shared" si="14"/>
        <v>7.5555555555555562</v>
      </c>
    </row>
    <row r="81" spans="1:26" x14ac:dyDescent="0.25">
      <c r="A81" s="210">
        <f t="shared" si="15"/>
        <v>80</v>
      </c>
      <c r="B81" s="198">
        <v>7</v>
      </c>
      <c r="C81" s="8">
        <v>8</v>
      </c>
      <c r="D81" s="8">
        <v>7</v>
      </c>
      <c r="E81"/>
      <c r="G81" s="91">
        <f t="shared" si="8"/>
        <v>7.333333333333333</v>
      </c>
      <c r="H81" s="8">
        <v>8</v>
      </c>
      <c r="I81" s="8">
        <v>9</v>
      </c>
      <c r="J81" s="98">
        <f t="shared" si="9"/>
        <v>8.5</v>
      </c>
      <c r="K81" s="90">
        <f t="shared" si="10"/>
        <v>7.9166666666666661</v>
      </c>
      <c r="L81" s="8">
        <v>5</v>
      </c>
      <c r="M81" s="8">
        <v>6</v>
      </c>
      <c r="N81" s="98">
        <f t="shared" si="11"/>
        <v>5.5</v>
      </c>
      <c r="O81" s="73"/>
      <c r="P81" s="73">
        <v>7</v>
      </c>
      <c r="Q81" s="73">
        <v>8</v>
      </c>
      <c r="R81" s="73"/>
      <c r="S81" s="73">
        <v>9</v>
      </c>
      <c r="T81" s="98">
        <f t="shared" si="12"/>
        <v>8</v>
      </c>
      <c r="U81" s="90">
        <f t="shared" si="13"/>
        <v>6.75</v>
      </c>
      <c r="V81" s="8">
        <v>7</v>
      </c>
      <c r="X81"/>
      <c r="Y81" s="8"/>
      <c r="Z81" s="89">
        <f t="shared" si="14"/>
        <v>7.2222222222222214</v>
      </c>
    </row>
    <row r="82" spans="1:26" x14ac:dyDescent="0.25">
      <c r="A82" s="210">
        <f t="shared" si="15"/>
        <v>81</v>
      </c>
      <c r="B82" s="198">
        <v>8</v>
      </c>
      <c r="C82" s="8">
        <v>8</v>
      </c>
      <c r="D82" s="8">
        <v>9</v>
      </c>
      <c r="E82" s="8">
        <v>8</v>
      </c>
      <c r="G82" s="91">
        <f t="shared" si="8"/>
        <v>8.25</v>
      </c>
      <c r="H82" s="8">
        <v>9</v>
      </c>
      <c r="I82" s="8">
        <v>9</v>
      </c>
      <c r="J82" s="98">
        <f t="shared" si="9"/>
        <v>9</v>
      </c>
      <c r="K82" s="90">
        <f t="shared" si="10"/>
        <v>8.625</v>
      </c>
      <c r="L82" s="8">
        <v>7</v>
      </c>
      <c r="M82" s="8">
        <v>7</v>
      </c>
      <c r="N82" s="98">
        <f t="shared" si="11"/>
        <v>7</v>
      </c>
      <c r="O82" s="73"/>
      <c r="P82" s="73">
        <v>7</v>
      </c>
      <c r="Q82" s="73">
        <v>8</v>
      </c>
      <c r="R82" s="73"/>
      <c r="S82" s="73"/>
      <c r="T82" s="98">
        <f t="shared" si="12"/>
        <v>7.5</v>
      </c>
      <c r="U82" s="90">
        <f t="shared" si="13"/>
        <v>7.25</v>
      </c>
      <c r="V82" s="8">
        <v>8</v>
      </c>
      <c r="X82"/>
      <c r="Y82" s="8"/>
      <c r="Z82" s="89">
        <f t="shared" si="14"/>
        <v>7.958333333333333</v>
      </c>
    </row>
    <row r="83" spans="1:26" x14ac:dyDescent="0.25">
      <c r="A83" s="210">
        <f t="shared" si="15"/>
        <v>82</v>
      </c>
      <c r="B83" s="198">
        <v>8</v>
      </c>
      <c r="C83" s="8">
        <v>8</v>
      </c>
      <c r="D83" s="8">
        <v>6</v>
      </c>
      <c r="E83"/>
      <c r="G83" s="91">
        <f t="shared" si="8"/>
        <v>7.333333333333333</v>
      </c>
      <c r="H83" s="8">
        <v>9</v>
      </c>
      <c r="I83" s="8">
        <v>9</v>
      </c>
      <c r="J83" s="98">
        <f t="shared" si="9"/>
        <v>9</v>
      </c>
      <c r="K83" s="90">
        <f t="shared" si="10"/>
        <v>8.1666666666666661</v>
      </c>
      <c r="L83" s="8">
        <v>6</v>
      </c>
      <c r="M83" s="8">
        <v>6</v>
      </c>
      <c r="N83" s="98">
        <f t="shared" si="11"/>
        <v>6</v>
      </c>
      <c r="O83" s="73"/>
      <c r="P83" s="73">
        <v>8</v>
      </c>
      <c r="Q83" s="73">
        <v>9</v>
      </c>
      <c r="R83" s="73"/>
      <c r="S83" s="73">
        <v>9</v>
      </c>
      <c r="T83" s="98">
        <f t="shared" si="12"/>
        <v>8.6666666666666661</v>
      </c>
      <c r="U83" s="90">
        <f t="shared" si="13"/>
        <v>7.333333333333333</v>
      </c>
      <c r="V83" s="8">
        <v>7</v>
      </c>
      <c r="X83"/>
      <c r="Y83" s="8"/>
      <c r="Z83" s="89">
        <f t="shared" si="14"/>
        <v>7.5</v>
      </c>
    </row>
    <row r="84" spans="1:26" x14ac:dyDescent="0.25">
      <c r="A84" s="210">
        <f t="shared" si="15"/>
        <v>83</v>
      </c>
      <c r="B84" s="198">
        <v>5</v>
      </c>
      <c r="C84" s="8">
        <v>5</v>
      </c>
      <c r="D84" s="8">
        <v>6</v>
      </c>
      <c r="E84"/>
      <c r="F84">
        <v>6</v>
      </c>
      <c r="G84" s="91">
        <f t="shared" si="8"/>
        <v>5.5</v>
      </c>
      <c r="H84" s="8">
        <v>7</v>
      </c>
      <c r="I84" s="8">
        <v>9</v>
      </c>
      <c r="J84" s="98">
        <f t="shared" si="9"/>
        <v>8</v>
      </c>
      <c r="K84" s="90">
        <f t="shared" si="10"/>
        <v>6.75</v>
      </c>
      <c r="L84" s="8">
        <v>4</v>
      </c>
      <c r="M84" s="8">
        <v>5</v>
      </c>
      <c r="N84" s="98">
        <f t="shared" si="11"/>
        <v>4.5</v>
      </c>
      <c r="O84" s="73"/>
      <c r="P84" s="73"/>
      <c r="Q84" s="73">
        <v>6</v>
      </c>
      <c r="R84" s="73"/>
      <c r="S84" s="73"/>
      <c r="T84" s="98">
        <f t="shared" si="12"/>
        <v>6</v>
      </c>
      <c r="U84" s="90">
        <f t="shared" si="13"/>
        <v>5.25</v>
      </c>
      <c r="V84" s="8">
        <v>7</v>
      </c>
      <c r="X84">
        <v>5</v>
      </c>
      <c r="Y84" s="8"/>
      <c r="Z84" s="89">
        <f t="shared" si="14"/>
        <v>6</v>
      </c>
    </row>
    <row r="85" spans="1:26" x14ac:dyDescent="0.25">
      <c r="A85" s="210">
        <f t="shared" si="15"/>
        <v>84</v>
      </c>
      <c r="B85" s="198">
        <v>5</v>
      </c>
      <c r="C85" s="8">
        <v>5</v>
      </c>
      <c r="D85" s="8">
        <v>4</v>
      </c>
      <c r="E85"/>
      <c r="F85">
        <v>4</v>
      </c>
      <c r="G85" s="91">
        <f t="shared" si="8"/>
        <v>4.5</v>
      </c>
      <c r="H85" s="8">
        <v>5</v>
      </c>
      <c r="I85" s="8">
        <v>8</v>
      </c>
      <c r="J85" s="98">
        <f t="shared" si="9"/>
        <v>6.5</v>
      </c>
      <c r="K85" s="90">
        <f t="shared" si="10"/>
        <v>5.5</v>
      </c>
      <c r="L85" s="8">
        <v>3</v>
      </c>
      <c r="M85" s="8">
        <v>3</v>
      </c>
      <c r="N85" s="98">
        <f t="shared" si="11"/>
        <v>3</v>
      </c>
      <c r="O85" s="73"/>
      <c r="P85" s="73"/>
      <c r="Q85" s="73"/>
      <c r="R85" s="73"/>
      <c r="S85" s="73">
        <v>6</v>
      </c>
      <c r="T85" s="98">
        <f t="shared" si="12"/>
        <v>6</v>
      </c>
      <c r="U85" s="90">
        <f t="shared" si="13"/>
        <v>4.5</v>
      </c>
      <c r="V85" s="8">
        <v>5</v>
      </c>
      <c r="X85">
        <v>5</v>
      </c>
      <c r="Y85" s="8"/>
      <c r="Z85" s="89">
        <f t="shared" si="14"/>
        <v>5</v>
      </c>
    </row>
    <row r="86" spans="1:26" x14ac:dyDescent="0.25">
      <c r="A86" s="211">
        <f t="shared" si="15"/>
        <v>85</v>
      </c>
      <c r="B86" s="198">
        <v>6</v>
      </c>
      <c r="C86" s="8">
        <v>5</v>
      </c>
      <c r="D86" s="8">
        <v>5</v>
      </c>
      <c r="E86"/>
      <c r="F86">
        <v>7</v>
      </c>
      <c r="G86" s="91">
        <f t="shared" si="8"/>
        <v>5.75</v>
      </c>
      <c r="H86" s="8">
        <v>6</v>
      </c>
      <c r="I86" s="8">
        <v>8</v>
      </c>
      <c r="J86" s="98">
        <f t="shared" si="9"/>
        <v>7</v>
      </c>
      <c r="K86" s="90">
        <f t="shared" si="10"/>
        <v>6.375</v>
      </c>
      <c r="L86" s="8">
        <v>4</v>
      </c>
      <c r="M86" s="8"/>
      <c r="N86" s="98">
        <f t="shared" si="11"/>
        <v>4</v>
      </c>
      <c r="O86" s="73"/>
      <c r="P86" s="73"/>
      <c r="Q86" s="73">
        <v>5</v>
      </c>
      <c r="R86" s="73"/>
      <c r="S86" s="73">
        <v>6</v>
      </c>
      <c r="T86" s="98">
        <f t="shared" si="12"/>
        <v>5.5</v>
      </c>
      <c r="U86" s="90">
        <f t="shared" si="13"/>
        <v>4.75</v>
      </c>
      <c r="V86" s="8">
        <v>8</v>
      </c>
      <c r="X86"/>
      <c r="Y86" s="8"/>
      <c r="Z86" s="89">
        <f t="shared" si="14"/>
        <v>6.375</v>
      </c>
    </row>
    <row r="87" spans="1:26" x14ac:dyDescent="0.25">
      <c r="A87" s="210">
        <f t="shared" si="15"/>
        <v>86</v>
      </c>
      <c r="B87" s="198">
        <v>8</v>
      </c>
      <c r="C87" s="8">
        <v>9</v>
      </c>
      <c r="D87" s="8">
        <v>8</v>
      </c>
      <c r="E87"/>
      <c r="F87">
        <v>8</v>
      </c>
      <c r="G87" s="91">
        <f t="shared" si="8"/>
        <v>8.25</v>
      </c>
      <c r="H87" s="8">
        <v>9</v>
      </c>
      <c r="I87" s="8">
        <v>9</v>
      </c>
      <c r="J87" s="98">
        <f t="shared" si="9"/>
        <v>9</v>
      </c>
      <c r="K87" s="90">
        <f t="shared" si="10"/>
        <v>8.625</v>
      </c>
      <c r="L87" s="8">
        <v>7</v>
      </c>
      <c r="M87" s="8">
        <v>8</v>
      </c>
      <c r="N87" s="98">
        <f t="shared" si="11"/>
        <v>7.5</v>
      </c>
      <c r="O87" s="73"/>
      <c r="P87" s="73"/>
      <c r="Q87" s="73">
        <v>9</v>
      </c>
      <c r="R87" s="73"/>
      <c r="S87" s="73"/>
      <c r="T87" s="98">
        <f t="shared" si="12"/>
        <v>9</v>
      </c>
      <c r="U87" s="90">
        <f t="shared" si="13"/>
        <v>8.25</v>
      </c>
      <c r="V87" s="8">
        <v>9</v>
      </c>
      <c r="X87">
        <v>7</v>
      </c>
      <c r="Y87" s="8"/>
      <c r="Z87" s="89">
        <f t="shared" si="14"/>
        <v>8.21875</v>
      </c>
    </row>
    <row r="88" spans="1:26" x14ac:dyDescent="0.25">
      <c r="A88" s="210">
        <f t="shared" si="15"/>
        <v>87</v>
      </c>
      <c r="B88" s="198">
        <v>8</v>
      </c>
      <c r="C88" s="8">
        <v>8</v>
      </c>
      <c r="D88" s="8">
        <v>7</v>
      </c>
      <c r="E88"/>
      <c r="G88" s="91">
        <f t="shared" si="8"/>
        <v>7.666666666666667</v>
      </c>
      <c r="H88" s="8">
        <v>8</v>
      </c>
      <c r="I88" s="8">
        <v>9</v>
      </c>
      <c r="J88" s="98">
        <f t="shared" si="9"/>
        <v>8.5</v>
      </c>
      <c r="K88" s="90">
        <f t="shared" si="10"/>
        <v>8.0833333333333339</v>
      </c>
      <c r="L88" s="8">
        <v>7</v>
      </c>
      <c r="M88" s="8">
        <v>7</v>
      </c>
      <c r="N88" s="98">
        <f t="shared" si="11"/>
        <v>7</v>
      </c>
      <c r="O88" s="73"/>
      <c r="P88" s="73"/>
      <c r="Q88" s="73"/>
      <c r="R88" s="73">
        <v>7</v>
      </c>
      <c r="S88" s="73">
        <v>9</v>
      </c>
      <c r="T88" s="98">
        <f t="shared" si="12"/>
        <v>8</v>
      </c>
      <c r="U88" s="90">
        <f t="shared" si="13"/>
        <v>7.5</v>
      </c>
      <c r="V88" s="8">
        <v>9</v>
      </c>
      <c r="X88"/>
      <c r="Y88" s="8"/>
      <c r="Z88" s="89">
        <f t="shared" si="14"/>
        <v>8.1944444444444446</v>
      </c>
    </row>
    <row r="89" spans="1:26" x14ac:dyDescent="0.25">
      <c r="A89" s="210">
        <f t="shared" si="15"/>
        <v>88</v>
      </c>
      <c r="B89" s="198">
        <v>7</v>
      </c>
      <c r="C89" s="8">
        <v>9</v>
      </c>
      <c r="D89" s="8">
        <v>6</v>
      </c>
      <c r="E89"/>
      <c r="G89" s="91">
        <f t="shared" si="8"/>
        <v>7.333333333333333</v>
      </c>
      <c r="H89" s="8">
        <v>8</v>
      </c>
      <c r="I89" s="8">
        <v>9</v>
      </c>
      <c r="J89" s="98">
        <f t="shared" si="9"/>
        <v>8.5</v>
      </c>
      <c r="K89" s="90">
        <f t="shared" si="10"/>
        <v>7.9166666666666661</v>
      </c>
      <c r="L89" s="8">
        <v>6</v>
      </c>
      <c r="M89" s="8">
        <v>7</v>
      </c>
      <c r="N89" s="98">
        <f t="shared" si="11"/>
        <v>6.5</v>
      </c>
      <c r="O89" s="73"/>
      <c r="P89" s="73">
        <v>8</v>
      </c>
      <c r="Q89" s="73">
        <v>9</v>
      </c>
      <c r="R89" s="73"/>
      <c r="S89" s="73"/>
      <c r="T89" s="98">
        <f t="shared" si="12"/>
        <v>8.5</v>
      </c>
      <c r="U89" s="90">
        <f t="shared" si="13"/>
        <v>7.5</v>
      </c>
      <c r="V89" s="8">
        <v>6</v>
      </c>
      <c r="W89">
        <v>6</v>
      </c>
      <c r="X89"/>
      <c r="Y89" s="8"/>
      <c r="Z89" s="89">
        <f t="shared" si="14"/>
        <v>6.8541666666666661</v>
      </c>
    </row>
    <row r="90" spans="1:26" x14ac:dyDescent="0.25">
      <c r="A90" s="210">
        <f t="shared" si="15"/>
        <v>89</v>
      </c>
      <c r="B90" s="198">
        <v>5</v>
      </c>
      <c r="C90" s="8">
        <v>5</v>
      </c>
      <c r="D90" s="8">
        <v>4</v>
      </c>
      <c r="E90"/>
      <c r="F90">
        <v>5</v>
      </c>
      <c r="G90" s="91">
        <f t="shared" si="8"/>
        <v>4.75</v>
      </c>
      <c r="H90" s="8">
        <v>4</v>
      </c>
      <c r="I90" s="8">
        <v>7</v>
      </c>
      <c r="J90" s="98">
        <f t="shared" si="9"/>
        <v>5.5</v>
      </c>
      <c r="K90" s="90">
        <f t="shared" si="10"/>
        <v>5.125</v>
      </c>
      <c r="L90" s="8">
        <v>3</v>
      </c>
      <c r="M90" s="8">
        <v>3</v>
      </c>
      <c r="N90" s="98">
        <f t="shared" si="11"/>
        <v>3</v>
      </c>
      <c r="O90" s="73"/>
      <c r="P90" s="73">
        <v>8</v>
      </c>
      <c r="Q90" s="73"/>
      <c r="R90" s="73"/>
      <c r="S90" s="73">
        <v>7</v>
      </c>
      <c r="T90" s="98">
        <f t="shared" si="12"/>
        <v>7.5</v>
      </c>
      <c r="U90" s="90">
        <f t="shared" si="13"/>
        <v>5.25</v>
      </c>
      <c r="V90" s="8">
        <v>6</v>
      </c>
      <c r="W90">
        <v>5</v>
      </c>
      <c r="X90"/>
      <c r="Y90" s="8"/>
      <c r="Z90" s="89">
        <f t="shared" si="14"/>
        <v>5.34375</v>
      </c>
    </row>
    <row r="91" spans="1:26" x14ac:dyDescent="0.25">
      <c r="A91" s="210">
        <f t="shared" si="15"/>
        <v>90</v>
      </c>
      <c r="B91" s="198">
        <v>9</v>
      </c>
      <c r="C91" s="8">
        <v>8</v>
      </c>
      <c r="D91" s="8">
        <v>10</v>
      </c>
      <c r="E91" s="8">
        <v>10</v>
      </c>
      <c r="F91" s="8">
        <v>9</v>
      </c>
      <c r="G91" s="91">
        <f t="shared" si="8"/>
        <v>9.1999999999999993</v>
      </c>
      <c r="H91" s="8">
        <v>9</v>
      </c>
      <c r="I91" s="8">
        <v>9</v>
      </c>
      <c r="J91" s="98">
        <f t="shared" si="9"/>
        <v>9</v>
      </c>
      <c r="K91" s="90">
        <f t="shared" si="10"/>
        <v>9.1</v>
      </c>
      <c r="L91" s="8">
        <v>7</v>
      </c>
      <c r="M91" s="8">
        <v>8</v>
      </c>
      <c r="N91" s="98">
        <f t="shared" si="11"/>
        <v>7.5</v>
      </c>
      <c r="O91" s="73"/>
      <c r="P91" s="73"/>
      <c r="Q91" s="73">
        <v>9</v>
      </c>
      <c r="R91" s="73"/>
      <c r="S91" s="73"/>
      <c r="T91" s="98">
        <f t="shared" si="12"/>
        <v>9</v>
      </c>
      <c r="U91" s="90">
        <f t="shared" si="13"/>
        <v>8.25</v>
      </c>
      <c r="V91" s="8">
        <v>7</v>
      </c>
      <c r="X91"/>
      <c r="Y91" s="8"/>
      <c r="Z91" s="89">
        <f t="shared" si="14"/>
        <v>8.1166666666666671</v>
      </c>
    </row>
    <row r="92" spans="1:26" x14ac:dyDescent="0.25">
      <c r="A92" s="210">
        <f t="shared" si="15"/>
        <v>91</v>
      </c>
      <c r="B92" s="198">
        <v>7</v>
      </c>
      <c r="C92" s="8">
        <v>6</v>
      </c>
      <c r="D92" s="8">
        <v>7</v>
      </c>
      <c r="E92"/>
      <c r="G92" s="91">
        <f t="shared" si="8"/>
        <v>6.666666666666667</v>
      </c>
      <c r="H92" s="8">
        <v>9</v>
      </c>
      <c r="I92" s="8">
        <v>9</v>
      </c>
      <c r="J92" s="98">
        <f t="shared" si="9"/>
        <v>9</v>
      </c>
      <c r="K92" s="90">
        <f t="shared" si="10"/>
        <v>7.8333333333333339</v>
      </c>
      <c r="L92" s="8">
        <v>6</v>
      </c>
      <c r="M92" s="8"/>
      <c r="N92" s="98">
        <f t="shared" si="11"/>
        <v>6</v>
      </c>
      <c r="O92" s="73"/>
      <c r="P92" s="73"/>
      <c r="Q92" s="73">
        <v>9</v>
      </c>
      <c r="R92" s="73"/>
      <c r="S92" s="73"/>
      <c r="T92" s="98">
        <f t="shared" si="12"/>
        <v>9</v>
      </c>
      <c r="U92" s="90">
        <f t="shared" si="13"/>
        <v>7.5</v>
      </c>
      <c r="V92" s="8">
        <v>8</v>
      </c>
      <c r="X92"/>
      <c r="Y92" s="8"/>
      <c r="Z92" s="89">
        <f t="shared" si="14"/>
        <v>7.7777777777777786</v>
      </c>
    </row>
    <row r="93" spans="1:26" x14ac:dyDescent="0.25">
      <c r="A93" s="211">
        <f t="shared" si="15"/>
        <v>92</v>
      </c>
      <c r="B93" s="198">
        <v>5</v>
      </c>
      <c r="C93" s="8">
        <v>5</v>
      </c>
      <c r="D93" s="8">
        <v>4</v>
      </c>
      <c r="E93"/>
      <c r="F93">
        <v>5</v>
      </c>
      <c r="G93" s="91">
        <f t="shared" si="8"/>
        <v>4.75</v>
      </c>
      <c r="H93" s="8">
        <v>7</v>
      </c>
      <c r="I93" s="8">
        <v>8</v>
      </c>
      <c r="J93" s="98">
        <f t="shared" si="9"/>
        <v>7.5</v>
      </c>
      <c r="K93" s="90">
        <f t="shared" si="10"/>
        <v>6.125</v>
      </c>
      <c r="L93" s="8">
        <v>1</v>
      </c>
      <c r="M93" s="8"/>
      <c r="N93" s="98">
        <f t="shared" si="11"/>
        <v>1</v>
      </c>
      <c r="O93" s="73"/>
      <c r="P93" s="73">
        <v>7</v>
      </c>
      <c r="Q93" s="73"/>
      <c r="R93" s="73"/>
      <c r="S93" s="73"/>
      <c r="T93" s="98">
        <f t="shared" si="12"/>
        <v>7</v>
      </c>
      <c r="U93" s="90">
        <f t="shared" si="13"/>
        <v>4</v>
      </c>
      <c r="V93" s="8">
        <v>8</v>
      </c>
      <c r="W93">
        <v>5</v>
      </c>
      <c r="X93">
        <v>6</v>
      </c>
      <c r="Y93" s="8"/>
      <c r="Z93" s="89">
        <f t="shared" si="14"/>
        <v>5.8250000000000002</v>
      </c>
    </row>
    <row r="94" spans="1:26" x14ac:dyDescent="0.25">
      <c r="A94" s="210">
        <f t="shared" si="15"/>
        <v>93</v>
      </c>
      <c r="B94" s="198">
        <v>5</v>
      </c>
      <c r="C94" s="8">
        <v>5</v>
      </c>
      <c r="D94" s="8">
        <v>5</v>
      </c>
      <c r="E94"/>
      <c r="F94">
        <v>5</v>
      </c>
      <c r="G94" s="91">
        <f t="shared" si="8"/>
        <v>5</v>
      </c>
      <c r="H94" s="8">
        <v>6</v>
      </c>
      <c r="I94" s="8">
        <v>9</v>
      </c>
      <c r="J94" s="98">
        <f t="shared" si="9"/>
        <v>7.5</v>
      </c>
      <c r="K94" s="90">
        <f t="shared" si="10"/>
        <v>6.25</v>
      </c>
      <c r="L94" s="8">
        <v>4</v>
      </c>
      <c r="M94" s="8">
        <v>5</v>
      </c>
      <c r="N94" s="98">
        <f t="shared" si="11"/>
        <v>4.5</v>
      </c>
      <c r="O94" s="73"/>
      <c r="P94" s="73"/>
      <c r="Q94" s="73">
        <v>5</v>
      </c>
      <c r="R94" s="73"/>
      <c r="S94" s="73">
        <v>7</v>
      </c>
      <c r="T94" s="98">
        <f t="shared" si="12"/>
        <v>6</v>
      </c>
      <c r="U94" s="90">
        <f t="shared" si="13"/>
        <v>5.25</v>
      </c>
      <c r="V94" s="8">
        <v>8</v>
      </c>
      <c r="X94"/>
      <c r="Y94" s="8"/>
      <c r="Z94" s="89">
        <f t="shared" si="14"/>
        <v>6.5</v>
      </c>
    </row>
    <row r="95" spans="1:26" x14ac:dyDescent="0.25">
      <c r="A95" s="211">
        <f t="shared" si="15"/>
        <v>94</v>
      </c>
      <c r="B95" s="198">
        <v>4</v>
      </c>
      <c r="C95" s="8">
        <v>5</v>
      </c>
      <c r="D95" s="8">
        <v>4</v>
      </c>
      <c r="E95"/>
      <c r="G95" s="91">
        <f t="shared" si="8"/>
        <v>4.333333333333333</v>
      </c>
      <c r="H95" s="8">
        <v>4</v>
      </c>
      <c r="I95" s="8">
        <v>8</v>
      </c>
      <c r="J95" s="98">
        <f t="shared" si="9"/>
        <v>6</v>
      </c>
      <c r="K95" s="90">
        <f t="shared" si="10"/>
        <v>5.1666666666666661</v>
      </c>
      <c r="L95" s="8">
        <v>3</v>
      </c>
      <c r="M95" s="8">
        <v>3</v>
      </c>
      <c r="N95" s="98">
        <f t="shared" si="11"/>
        <v>3</v>
      </c>
      <c r="O95" s="73"/>
      <c r="P95" s="73">
        <v>4</v>
      </c>
      <c r="Q95" s="73">
        <v>5</v>
      </c>
      <c r="R95" s="73"/>
      <c r="S95" s="73">
        <v>6</v>
      </c>
      <c r="T95" s="98">
        <f t="shared" si="12"/>
        <v>5</v>
      </c>
      <c r="U95" s="90">
        <f t="shared" si="13"/>
        <v>4</v>
      </c>
      <c r="V95" s="8">
        <v>8</v>
      </c>
      <c r="X95"/>
      <c r="Y95" s="8"/>
      <c r="Z95" s="89">
        <f t="shared" si="14"/>
        <v>5.7222222222222214</v>
      </c>
    </row>
    <row r="96" spans="1:26" ht="15.75" thickBot="1" x14ac:dyDescent="0.3">
      <c r="A96" s="212">
        <f t="shared" si="15"/>
        <v>95</v>
      </c>
      <c r="B96" s="215">
        <v>5</v>
      </c>
      <c r="C96" s="215">
        <v>5</v>
      </c>
      <c r="D96" s="215">
        <v>4</v>
      </c>
      <c r="E96" s="214"/>
      <c r="F96" s="214"/>
      <c r="G96" s="96">
        <f t="shared" si="8"/>
        <v>4.666666666666667</v>
      </c>
      <c r="H96" s="215">
        <v>4</v>
      </c>
      <c r="I96" s="215">
        <v>4</v>
      </c>
      <c r="J96" s="216">
        <f t="shared" si="9"/>
        <v>4</v>
      </c>
      <c r="K96" s="97">
        <f t="shared" si="10"/>
        <v>4.3333333333333339</v>
      </c>
      <c r="L96" s="215">
        <v>1</v>
      </c>
      <c r="M96" s="215">
        <v>2</v>
      </c>
      <c r="N96" s="216">
        <f t="shared" si="11"/>
        <v>1.5</v>
      </c>
      <c r="O96" s="74"/>
      <c r="P96" s="74">
        <v>3</v>
      </c>
      <c r="Q96" s="74"/>
      <c r="R96" s="74">
        <v>4</v>
      </c>
      <c r="S96" s="74"/>
      <c r="T96" s="216">
        <f t="shared" si="12"/>
        <v>3.5</v>
      </c>
      <c r="U96" s="97">
        <f t="shared" si="13"/>
        <v>2.5</v>
      </c>
      <c r="V96" s="215">
        <v>4</v>
      </c>
      <c r="W96" s="214"/>
      <c r="X96" s="214"/>
      <c r="Y96" s="215"/>
      <c r="Z96" s="217">
        <f t="shared" si="14"/>
        <v>3.6111111111111112</v>
      </c>
    </row>
    <row r="97" spans="1:26" x14ac:dyDescent="0.25">
      <c r="A97" s="211">
        <f t="shared" si="15"/>
        <v>96</v>
      </c>
      <c r="B97" s="8">
        <v>5</v>
      </c>
      <c r="C97" s="8">
        <v>5</v>
      </c>
      <c r="D97" s="8">
        <v>5</v>
      </c>
      <c r="E97"/>
      <c r="G97" s="91">
        <f t="shared" si="8"/>
        <v>5</v>
      </c>
      <c r="H97" s="8">
        <v>6</v>
      </c>
      <c r="I97" s="8">
        <v>7</v>
      </c>
      <c r="J97" s="98">
        <f t="shared" si="9"/>
        <v>6.5</v>
      </c>
      <c r="K97" s="90">
        <f t="shared" si="10"/>
        <v>5.75</v>
      </c>
      <c r="L97" s="8">
        <v>2</v>
      </c>
      <c r="M97" s="8"/>
      <c r="N97" s="98">
        <f t="shared" si="11"/>
        <v>2</v>
      </c>
      <c r="O97" s="73">
        <v>5</v>
      </c>
      <c r="P97" s="73"/>
      <c r="Q97" s="73"/>
      <c r="R97" s="73">
        <v>5</v>
      </c>
      <c r="S97" s="73"/>
      <c r="T97" s="98">
        <f t="shared" si="12"/>
        <v>5</v>
      </c>
      <c r="U97" s="90">
        <f t="shared" si="13"/>
        <v>3.5</v>
      </c>
      <c r="V97" s="8">
        <v>6</v>
      </c>
      <c r="W97">
        <v>6</v>
      </c>
      <c r="X97">
        <v>7</v>
      </c>
      <c r="Y97" s="8"/>
      <c r="Z97" s="89">
        <f t="shared" si="14"/>
        <v>5.65</v>
      </c>
    </row>
    <row r="98" spans="1:26" x14ac:dyDescent="0.25">
      <c r="A98" s="211">
        <f t="shared" si="15"/>
        <v>97</v>
      </c>
      <c r="B98" s="8">
        <v>7</v>
      </c>
      <c r="C98" s="8">
        <v>7</v>
      </c>
      <c r="D98" s="8">
        <v>5</v>
      </c>
      <c r="E98"/>
      <c r="G98" s="91">
        <f t="shared" si="8"/>
        <v>6.333333333333333</v>
      </c>
      <c r="H98" s="8">
        <v>7</v>
      </c>
      <c r="I98" s="8">
        <v>7</v>
      </c>
      <c r="J98" s="98">
        <f t="shared" si="9"/>
        <v>7</v>
      </c>
      <c r="K98" s="90">
        <f t="shared" si="10"/>
        <v>6.6666666666666661</v>
      </c>
      <c r="L98" s="8">
        <v>6</v>
      </c>
      <c r="M98" s="8"/>
      <c r="N98" s="98">
        <f t="shared" si="11"/>
        <v>6</v>
      </c>
      <c r="O98" s="73">
        <v>7</v>
      </c>
      <c r="P98" s="73"/>
      <c r="Q98" s="73"/>
      <c r="R98" s="73">
        <v>7</v>
      </c>
      <c r="S98" s="73"/>
      <c r="T98" s="98">
        <f t="shared" si="12"/>
        <v>7</v>
      </c>
      <c r="U98" s="90">
        <f t="shared" si="13"/>
        <v>6.5</v>
      </c>
      <c r="V98" s="8">
        <v>7</v>
      </c>
      <c r="W98">
        <v>5</v>
      </c>
      <c r="X98">
        <v>7</v>
      </c>
      <c r="Y98" s="8"/>
      <c r="Z98" s="89">
        <f t="shared" si="14"/>
        <v>6.4333333333333327</v>
      </c>
    </row>
    <row r="99" spans="1:26" x14ac:dyDescent="0.25">
      <c r="A99" s="210">
        <f t="shared" si="15"/>
        <v>98</v>
      </c>
      <c r="B99" s="8">
        <v>6</v>
      </c>
      <c r="C99" s="8">
        <v>5</v>
      </c>
      <c r="D99" s="8">
        <v>7</v>
      </c>
      <c r="E99"/>
      <c r="G99" s="91">
        <f t="shared" si="8"/>
        <v>6</v>
      </c>
      <c r="H99" s="8">
        <v>5</v>
      </c>
      <c r="I99" s="8">
        <v>6</v>
      </c>
      <c r="J99" s="98">
        <f t="shared" si="9"/>
        <v>5.5</v>
      </c>
      <c r="K99" s="90">
        <f t="shared" si="10"/>
        <v>5.75</v>
      </c>
      <c r="L99" s="8">
        <v>6</v>
      </c>
      <c r="M99" s="8"/>
      <c r="N99" s="98">
        <f t="shared" si="11"/>
        <v>6</v>
      </c>
      <c r="O99" s="73">
        <v>5</v>
      </c>
      <c r="P99" s="73"/>
      <c r="Q99" s="73"/>
      <c r="R99" s="73">
        <v>5</v>
      </c>
      <c r="S99" s="73"/>
      <c r="T99" s="98">
        <f t="shared" si="12"/>
        <v>5</v>
      </c>
      <c r="U99" s="90">
        <f t="shared" si="13"/>
        <v>5.5</v>
      </c>
      <c r="V99" s="8">
        <v>6</v>
      </c>
      <c r="W99">
        <v>6</v>
      </c>
      <c r="X99">
        <v>7</v>
      </c>
      <c r="Y99" s="8"/>
      <c r="Z99" s="89">
        <f t="shared" si="14"/>
        <v>6.05</v>
      </c>
    </row>
    <row r="100" spans="1:26" x14ac:dyDescent="0.25">
      <c r="A100" s="210">
        <f t="shared" si="15"/>
        <v>99</v>
      </c>
      <c r="B100" s="8">
        <v>5</v>
      </c>
      <c r="C100" s="8">
        <v>5</v>
      </c>
      <c r="D100" s="8">
        <v>5</v>
      </c>
      <c r="E100"/>
      <c r="G100" s="91">
        <f t="shared" si="8"/>
        <v>5</v>
      </c>
      <c r="H100" s="8">
        <v>5</v>
      </c>
      <c r="I100" s="8">
        <v>6</v>
      </c>
      <c r="J100" s="98">
        <f t="shared" si="9"/>
        <v>5.5</v>
      </c>
      <c r="K100" s="90">
        <f t="shared" si="10"/>
        <v>5.25</v>
      </c>
      <c r="L100" s="8">
        <v>2</v>
      </c>
      <c r="M100" s="8"/>
      <c r="N100" s="98">
        <f t="shared" si="11"/>
        <v>2</v>
      </c>
      <c r="O100" s="73">
        <v>5</v>
      </c>
      <c r="P100" s="73"/>
      <c r="Q100" s="73"/>
      <c r="R100" s="73">
        <v>4</v>
      </c>
      <c r="S100" s="73"/>
      <c r="T100" s="98">
        <f t="shared" si="12"/>
        <v>4.5</v>
      </c>
      <c r="U100" s="90">
        <f t="shared" si="13"/>
        <v>3.25</v>
      </c>
      <c r="V100" s="8">
        <v>5</v>
      </c>
      <c r="W100">
        <v>6</v>
      </c>
      <c r="X100">
        <v>6</v>
      </c>
      <c r="Y100" s="8"/>
      <c r="Z100" s="89">
        <f t="shared" si="14"/>
        <v>5.0999999999999996</v>
      </c>
    </row>
    <row r="101" spans="1:26" x14ac:dyDescent="0.25">
      <c r="A101" s="211">
        <f t="shared" si="15"/>
        <v>100</v>
      </c>
      <c r="B101" s="198">
        <v>7</v>
      </c>
      <c r="C101" s="8">
        <v>7</v>
      </c>
      <c r="D101" s="8">
        <v>7</v>
      </c>
      <c r="E101" s="5"/>
      <c r="F101" s="5"/>
      <c r="G101" s="91">
        <f t="shared" si="8"/>
        <v>7</v>
      </c>
      <c r="H101" s="8">
        <v>7</v>
      </c>
      <c r="I101" s="8">
        <v>7</v>
      </c>
      <c r="J101" s="98">
        <f t="shared" si="9"/>
        <v>7</v>
      </c>
      <c r="K101" s="90">
        <f t="shared" si="10"/>
        <v>7</v>
      </c>
      <c r="L101" s="8">
        <v>6</v>
      </c>
      <c r="M101" s="8"/>
      <c r="N101" s="98">
        <f t="shared" si="11"/>
        <v>6</v>
      </c>
      <c r="O101" s="73">
        <v>7</v>
      </c>
      <c r="P101" s="72"/>
      <c r="Q101" s="72"/>
      <c r="R101" s="72">
        <v>8</v>
      </c>
      <c r="S101" s="72"/>
      <c r="T101" s="98">
        <f t="shared" si="12"/>
        <v>7.5</v>
      </c>
      <c r="U101" s="90">
        <f t="shared" si="13"/>
        <v>6.75</v>
      </c>
      <c r="V101" s="8">
        <v>7</v>
      </c>
      <c r="W101" s="5">
        <v>5</v>
      </c>
      <c r="X101" s="5">
        <v>7</v>
      </c>
      <c r="Y101" s="8"/>
      <c r="Z101" s="89">
        <f t="shared" si="14"/>
        <v>6.55</v>
      </c>
    </row>
    <row r="102" spans="1:26" x14ac:dyDescent="0.25">
      <c r="A102" s="211">
        <f t="shared" si="15"/>
        <v>101</v>
      </c>
      <c r="B102" s="198">
        <v>5</v>
      </c>
      <c r="C102" s="8">
        <v>5</v>
      </c>
      <c r="D102" s="8">
        <v>5</v>
      </c>
      <c r="E102" s="5"/>
      <c r="F102" s="5"/>
      <c r="G102" s="91">
        <f t="shared" si="8"/>
        <v>5</v>
      </c>
      <c r="H102" s="8">
        <v>7</v>
      </c>
      <c r="I102" s="8">
        <v>7</v>
      </c>
      <c r="J102" s="98">
        <f t="shared" si="9"/>
        <v>7</v>
      </c>
      <c r="K102" s="90">
        <f t="shared" si="10"/>
        <v>6</v>
      </c>
      <c r="L102" s="8">
        <v>7</v>
      </c>
      <c r="M102" s="5"/>
      <c r="N102" s="98">
        <f t="shared" si="11"/>
        <v>7</v>
      </c>
      <c r="O102" s="73">
        <v>6</v>
      </c>
      <c r="P102" s="72"/>
      <c r="Q102" s="72"/>
      <c r="R102" s="72">
        <v>6</v>
      </c>
      <c r="S102" s="72"/>
      <c r="T102" s="98">
        <f t="shared" si="12"/>
        <v>6</v>
      </c>
      <c r="U102" s="90">
        <f t="shared" si="13"/>
        <v>6.5</v>
      </c>
      <c r="V102" s="8">
        <v>6</v>
      </c>
      <c r="W102" s="8">
        <v>6</v>
      </c>
      <c r="X102" s="8">
        <v>6</v>
      </c>
      <c r="Y102" s="5"/>
      <c r="Z102" s="89">
        <f t="shared" si="14"/>
        <v>6.1</v>
      </c>
    </row>
    <row r="103" spans="1:26" x14ac:dyDescent="0.25">
      <c r="A103" s="210">
        <f t="shared" si="15"/>
        <v>102</v>
      </c>
      <c r="B103" s="198">
        <v>8</v>
      </c>
      <c r="C103" s="8">
        <v>8</v>
      </c>
      <c r="D103" s="8">
        <v>6</v>
      </c>
      <c r="E103"/>
      <c r="G103" s="91">
        <f t="shared" si="8"/>
        <v>7.333333333333333</v>
      </c>
      <c r="H103" s="8">
        <v>7</v>
      </c>
      <c r="I103" s="8">
        <v>7</v>
      </c>
      <c r="J103" s="98">
        <f t="shared" si="9"/>
        <v>7</v>
      </c>
      <c r="K103" s="90">
        <f t="shared" si="10"/>
        <v>7.1666666666666661</v>
      </c>
      <c r="L103" s="8">
        <v>8</v>
      </c>
      <c r="M103" s="8"/>
      <c r="N103" s="98">
        <f t="shared" si="11"/>
        <v>8</v>
      </c>
      <c r="O103" s="73">
        <v>8</v>
      </c>
      <c r="P103" s="73"/>
      <c r="Q103" s="75"/>
      <c r="R103" s="73">
        <v>6</v>
      </c>
      <c r="S103" s="73"/>
      <c r="T103" s="98">
        <f t="shared" si="12"/>
        <v>7</v>
      </c>
      <c r="U103" s="90">
        <f t="shared" si="13"/>
        <v>7.5</v>
      </c>
      <c r="V103" s="8">
        <v>6</v>
      </c>
      <c r="W103" s="8">
        <v>6</v>
      </c>
      <c r="X103" s="8">
        <v>6</v>
      </c>
      <c r="Y103" s="8"/>
      <c r="Z103" s="89">
        <f t="shared" si="14"/>
        <v>6.5333333333333332</v>
      </c>
    </row>
    <row r="104" spans="1:26" x14ac:dyDescent="0.25">
      <c r="A104" s="210">
        <f t="shared" si="15"/>
        <v>103</v>
      </c>
      <c r="B104" s="198">
        <v>5</v>
      </c>
      <c r="C104" s="8">
        <v>5</v>
      </c>
      <c r="D104" s="8">
        <v>5</v>
      </c>
      <c r="E104"/>
      <c r="G104" s="91">
        <f t="shared" si="8"/>
        <v>5</v>
      </c>
      <c r="H104" s="8">
        <v>6</v>
      </c>
      <c r="I104" s="8">
        <v>6</v>
      </c>
      <c r="J104" s="98">
        <f t="shared" si="9"/>
        <v>6</v>
      </c>
      <c r="K104" s="90">
        <f t="shared" si="10"/>
        <v>5.5</v>
      </c>
      <c r="L104" s="8">
        <v>5</v>
      </c>
      <c r="M104" s="8"/>
      <c r="N104" s="98">
        <f t="shared" si="11"/>
        <v>5</v>
      </c>
      <c r="O104" s="73">
        <v>5</v>
      </c>
      <c r="P104" s="73"/>
      <c r="Q104" s="75"/>
      <c r="R104" s="73">
        <v>4</v>
      </c>
      <c r="S104" s="73"/>
      <c r="T104" s="98">
        <f t="shared" si="12"/>
        <v>4.5</v>
      </c>
      <c r="U104" s="90">
        <f t="shared" si="13"/>
        <v>4.75</v>
      </c>
      <c r="V104" s="8">
        <v>6</v>
      </c>
      <c r="W104" s="8">
        <v>5</v>
      </c>
      <c r="X104" s="8">
        <v>6</v>
      </c>
      <c r="Y104" s="8"/>
      <c r="Z104" s="89">
        <f t="shared" si="14"/>
        <v>5.45</v>
      </c>
    </row>
    <row r="105" spans="1:26" x14ac:dyDescent="0.25">
      <c r="A105" s="211">
        <f t="shared" si="15"/>
        <v>104</v>
      </c>
      <c r="B105" s="198">
        <v>6</v>
      </c>
      <c r="C105" s="8">
        <v>6</v>
      </c>
      <c r="D105" s="8">
        <v>6</v>
      </c>
      <c r="E105"/>
      <c r="G105" s="91">
        <f t="shared" si="8"/>
        <v>6</v>
      </c>
      <c r="H105" s="8">
        <v>7</v>
      </c>
      <c r="I105" s="8">
        <v>7</v>
      </c>
      <c r="J105" s="98">
        <f t="shared" si="9"/>
        <v>7</v>
      </c>
      <c r="K105" s="90">
        <f t="shared" si="10"/>
        <v>6.5</v>
      </c>
      <c r="L105" s="8">
        <v>5</v>
      </c>
      <c r="M105" s="8"/>
      <c r="N105" s="98">
        <f t="shared" si="11"/>
        <v>5</v>
      </c>
      <c r="O105" s="73">
        <v>7</v>
      </c>
      <c r="P105" s="73"/>
      <c r="Q105" s="75"/>
      <c r="R105" s="73">
        <v>7</v>
      </c>
      <c r="S105" s="73"/>
      <c r="T105" s="98">
        <f t="shared" si="12"/>
        <v>7</v>
      </c>
      <c r="U105" s="90">
        <f t="shared" si="13"/>
        <v>6</v>
      </c>
      <c r="V105" s="8">
        <v>6</v>
      </c>
      <c r="W105" s="8">
        <v>6</v>
      </c>
      <c r="X105" s="8">
        <v>6</v>
      </c>
      <c r="Y105" s="8"/>
      <c r="Z105" s="89">
        <f t="shared" si="14"/>
        <v>6.1</v>
      </c>
    </row>
    <row r="106" spans="1:26" x14ac:dyDescent="0.25">
      <c r="A106" s="210">
        <f t="shared" si="15"/>
        <v>105</v>
      </c>
      <c r="B106" s="198">
        <v>5</v>
      </c>
      <c r="C106" s="8">
        <v>5</v>
      </c>
      <c r="D106" s="8">
        <v>5</v>
      </c>
      <c r="E106"/>
      <c r="G106" s="91">
        <f t="shared" si="8"/>
        <v>5</v>
      </c>
      <c r="H106" s="8">
        <v>5</v>
      </c>
      <c r="I106" s="8">
        <v>5</v>
      </c>
      <c r="J106" s="98">
        <f t="shared" si="9"/>
        <v>5</v>
      </c>
      <c r="K106" s="90">
        <f t="shared" si="10"/>
        <v>5</v>
      </c>
      <c r="L106" s="8">
        <v>2</v>
      </c>
      <c r="M106" s="8"/>
      <c r="N106" s="98">
        <f t="shared" si="11"/>
        <v>2</v>
      </c>
      <c r="O106" s="73">
        <v>4</v>
      </c>
      <c r="P106" s="73"/>
      <c r="Q106" s="75"/>
      <c r="R106" s="73">
        <v>4</v>
      </c>
      <c r="S106" s="73"/>
      <c r="T106" s="98">
        <f t="shared" si="12"/>
        <v>4</v>
      </c>
      <c r="U106" s="90">
        <f t="shared" si="13"/>
        <v>3</v>
      </c>
      <c r="V106" s="8">
        <v>6</v>
      </c>
      <c r="W106" s="8">
        <v>5</v>
      </c>
      <c r="X106" s="8">
        <v>5</v>
      </c>
      <c r="Y106" s="8"/>
      <c r="Z106" s="89">
        <f t="shared" si="14"/>
        <v>4.8</v>
      </c>
    </row>
    <row r="107" spans="1:26" x14ac:dyDescent="0.25">
      <c r="A107" s="9"/>
      <c r="B107" s="14" t="s">
        <v>0</v>
      </c>
      <c r="C107" s="14" t="s">
        <v>1</v>
      </c>
      <c r="D107" s="14" t="s">
        <v>2</v>
      </c>
      <c r="E107" s="18" t="s">
        <v>14</v>
      </c>
      <c r="F107" s="27" t="s">
        <v>13</v>
      </c>
      <c r="G107" s="71" t="s">
        <v>100</v>
      </c>
      <c r="H107" s="14" t="s">
        <v>5</v>
      </c>
      <c r="I107" s="14" t="s">
        <v>12</v>
      </c>
      <c r="J107" s="62" t="s">
        <v>5</v>
      </c>
      <c r="K107" s="62" t="s">
        <v>99</v>
      </c>
      <c r="L107" s="14" t="s">
        <v>3</v>
      </c>
      <c r="M107" s="14" t="s">
        <v>149</v>
      </c>
      <c r="N107" s="14" t="s">
        <v>102</v>
      </c>
      <c r="O107" s="14" t="s">
        <v>4</v>
      </c>
      <c r="P107" s="27" t="s">
        <v>117</v>
      </c>
      <c r="Q107" s="18" t="s">
        <v>15</v>
      </c>
      <c r="R107" s="17" t="s">
        <v>10</v>
      </c>
      <c r="S107" s="18" t="s">
        <v>16</v>
      </c>
      <c r="T107" s="14" t="s">
        <v>104</v>
      </c>
      <c r="U107" s="71" t="s">
        <v>98</v>
      </c>
      <c r="V107" s="14" t="s">
        <v>116</v>
      </c>
      <c r="W107" s="27" t="s">
        <v>7</v>
      </c>
      <c r="X107" s="28" t="s">
        <v>9</v>
      </c>
      <c r="Y107" s="29" t="s">
        <v>17</v>
      </c>
      <c r="Z107" s="61" t="s">
        <v>45</v>
      </c>
    </row>
    <row r="108" spans="1:26" x14ac:dyDescent="0.25">
      <c r="A108" s="73"/>
      <c r="B108" s="73"/>
      <c r="C108" s="73"/>
      <c r="D108" s="73"/>
      <c r="E108" s="73"/>
      <c r="F108" s="73"/>
      <c r="G108" s="73"/>
      <c r="H108" s="73"/>
      <c r="I108" s="73"/>
      <c r="J108" s="73"/>
      <c r="K108" s="73"/>
      <c r="L108" s="73"/>
      <c r="M108" s="73"/>
      <c r="N108" s="73"/>
      <c r="O108" s="73"/>
      <c r="P108" s="73"/>
      <c r="Q108" s="73"/>
      <c r="R108" s="73"/>
      <c r="S108" s="73"/>
      <c r="T108" s="73"/>
      <c r="U108" s="73"/>
      <c r="V108" s="73"/>
      <c r="W108" s="73"/>
      <c r="Z108" s="73"/>
    </row>
    <row r="109" spans="1:26" x14ac:dyDescent="0.25">
      <c r="A109" s="73"/>
      <c r="B109" s="73"/>
      <c r="C109" s="73"/>
      <c r="D109" s="73"/>
      <c r="E109" s="73"/>
      <c r="F109" s="73"/>
      <c r="G109" s="73"/>
      <c r="H109" s="73"/>
      <c r="I109" s="73"/>
      <c r="J109" s="73"/>
      <c r="K109" s="73"/>
      <c r="L109" s="73"/>
      <c r="M109" s="73"/>
      <c r="N109" s="73"/>
      <c r="O109" s="73"/>
      <c r="P109" s="73"/>
      <c r="Q109" s="73"/>
      <c r="R109" s="73"/>
      <c r="S109" s="73"/>
      <c r="T109" s="73"/>
      <c r="U109" s="73"/>
      <c r="V109" s="73"/>
      <c r="W109" s="73"/>
      <c r="Z109" s="73"/>
    </row>
    <row r="111" spans="1:26" x14ac:dyDescent="0.25">
      <c r="A111" s="73"/>
      <c r="B111" s="73"/>
      <c r="C111" s="73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N111" s="73"/>
      <c r="O111" s="73"/>
      <c r="P111" s="73"/>
      <c r="Q111" s="73"/>
      <c r="R111" s="73"/>
      <c r="S111" s="73"/>
      <c r="T111" s="73"/>
      <c r="U111" s="73"/>
      <c r="V111" s="73"/>
      <c r="W111" s="73"/>
      <c r="Z111" s="73"/>
    </row>
    <row r="112" spans="1:26" x14ac:dyDescent="0.25">
      <c r="A112" s="73"/>
      <c r="B112" s="73"/>
      <c r="C112" s="73"/>
      <c r="D112" s="73"/>
      <c r="E112" s="73"/>
      <c r="F112" s="73"/>
      <c r="G112" s="73"/>
      <c r="H112" s="73"/>
      <c r="I112" s="73"/>
      <c r="J112" s="73"/>
      <c r="K112" s="73"/>
      <c r="L112" s="73"/>
      <c r="M112" s="73"/>
      <c r="N112" s="73"/>
      <c r="O112" s="73"/>
      <c r="P112" s="73"/>
      <c r="Q112" s="73"/>
      <c r="R112" s="73"/>
      <c r="S112" s="73"/>
      <c r="T112" s="73"/>
      <c r="U112" s="73"/>
      <c r="V112" s="73"/>
      <c r="W112" s="73"/>
      <c r="Z112" s="73"/>
    </row>
    <row r="113" spans="1:26" x14ac:dyDescent="0.25">
      <c r="A113" s="73"/>
      <c r="B113" s="73"/>
      <c r="C113" s="73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73"/>
      <c r="O113" s="73"/>
      <c r="P113" s="73"/>
      <c r="Q113" s="73"/>
      <c r="R113" s="73"/>
      <c r="S113" s="73"/>
      <c r="T113" s="73"/>
      <c r="U113" s="73"/>
      <c r="V113" s="73"/>
      <c r="W113" s="73"/>
      <c r="Z113" s="73"/>
    </row>
    <row r="114" spans="1:26" x14ac:dyDescent="0.25">
      <c r="A114" s="73"/>
      <c r="B114" s="73"/>
      <c r="C114" s="73"/>
      <c r="D114" s="73"/>
      <c r="E114" s="73"/>
      <c r="F114" s="73"/>
      <c r="G114" s="73"/>
      <c r="H114" s="73"/>
      <c r="I114" s="73"/>
      <c r="J114" s="73"/>
      <c r="K114" s="73"/>
      <c r="L114" s="73"/>
      <c r="M114" s="73"/>
      <c r="N114" s="73"/>
      <c r="O114" s="73"/>
      <c r="P114" s="73"/>
      <c r="Q114" s="73"/>
      <c r="R114" s="73"/>
      <c r="S114" s="73"/>
      <c r="T114" s="73"/>
      <c r="U114" s="73"/>
      <c r="V114" s="73"/>
      <c r="W114" s="73"/>
      <c r="Z114" s="73"/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31"/>
  <sheetViews>
    <sheetView zoomScaleNormal="100" workbookViewId="0"/>
  </sheetViews>
  <sheetFormatPr baseColWidth="10" defaultRowHeight="15" x14ac:dyDescent="0.25"/>
  <cols>
    <col min="1" max="4" width="5.7109375" style="30" customWidth="1"/>
    <col min="5" max="5" width="5.7109375" style="19" customWidth="1"/>
    <col min="6" max="10" width="5.7109375" style="30" customWidth="1"/>
    <col min="11" max="12" width="5.7109375" style="73" customWidth="1"/>
    <col min="13" max="13" width="5.7109375" style="30" customWidth="1"/>
    <col min="14" max="17" width="5.7109375" style="73" customWidth="1"/>
    <col min="18" max="18" width="5.7109375" style="55" customWidth="1"/>
    <col min="19" max="19" width="5.7109375" style="73" customWidth="1"/>
    <col min="20" max="22" width="5.7109375" style="30" customWidth="1"/>
    <col min="23" max="24" width="5.7109375" style="73" customWidth="1"/>
    <col min="25" max="30" width="5.7109375" style="30" customWidth="1"/>
    <col min="31" max="31" width="5.7109375" style="73" customWidth="1"/>
    <col min="32" max="39" width="5.7109375" style="30" customWidth="1"/>
    <col min="40" max="40" width="5.7109375" style="77" customWidth="1"/>
    <col min="41" max="41" width="5.7109375" style="30" customWidth="1"/>
    <col min="42" max="42" width="15.140625" style="30" customWidth="1"/>
    <col min="43" max="43" width="6.28515625" style="30" customWidth="1"/>
    <col min="44" max="44" width="11.42578125" style="30"/>
    <col min="45" max="46" width="6.28515625" style="30" customWidth="1"/>
    <col min="47" max="47" width="8.28515625" style="30" customWidth="1"/>
    <col min="48" max="16384" width="11.42578125" style="30"/>
  </cols>
  <sheetData>
    <row r="1" spans="1:46" x14ac:dyDescent="0.25">
      <c r="A1" s="32"/>
      <c r="B1" s="29" t="s">
        <v>0</v>
      </c>
      <c r="C1" s="29" t="s">
        <v>1</v>
      </c>
      <c r="D1" s="29" t="s">
        <v>2</v>
      </c>
      <c r="E1" s="29" t="s">
        <v>14</v>
      </c>
      <c r="F1" s="29" t="s">
        <v>13</v>
      </c>
      <c r="G1" s="29" t="s">
        <v>151</v>
      </c>
      <c r="H1" s="29" t="s">
        <v>33</v>
      </c>
      <c r="I1" s="60" t="s">
        <v>100</v>
      </c>
      <c r="J1" s="29" t="s">
        <v>18</v>
      </c>
      <c r="K1" s="29" t="s">
        <v>29</v>
      </c>
      <c r="L1" s="29" t="s">
        <v>35</v>
      </c>
      <c r="M1" s="29" t="s">
        <v>30</v>
      </c>
      <c r="N1" s="60" t="s">
        <v>5</v>
      </c>
      <c r="O1" s="60" t="s">
        <v>99</v>
      </c>
      <c r="P1" s="29" t="s">
        <v>3</v>
      </c>
      <c r="Q1" s="29" t="s">
        <v>119</v>
      </c>
      <c r="R1" s="60" t="s">
        <v>102</v>
      </c>
      <c r="S1" s="29" t="s">
        <v>23</v>
      </c>
      <c r="T1" s="29" t="s">
        <v>24</v>
      </c>
      <c r="U1" s="29" t="s">
        <v>19</v>
      </c>
      <c r="V1" s="29" t="s">
        <v>15</v>
      </c>
      <c r="W1" s="29" t="s">
        <v>26</v>
      </c>
      <c r="X1" s="29" t="s">
        <v>25</v>
      </c>
      <c r="Y1" s="29" t="s">
        <v>16</v>
      </c>
      <c r="Z1" s="29" t="s">
        <v>22</v>
      </c>
      <c r="AA1" s="29" t="s">
        <v>27</v>
      </c>
      <c r="AB1" s="29" t="s">
        <v>28</v>
      </c>
      <c r="AC1" s="29" t="s">
        <v>104</v>
      </c>
      <c r="AD1" s="76" t="s">
        <v>98</v>
      </c>
      <c r="AE1" s="29" t="s">
        <v>116</v>
      </c>
      <c r="AF1" s="29" t="s">
        <v>31</v>
      </c>
      <c r="AG1" s="29" t="s">
        <v>32</v>
      </c>
      <c r="AH1" s="29" t="s">
        <v>34</v>
      </c>
      <c r="AI1" s="60" t="s">
        <v>45</v>
      </c>
      <c r="AJ1" s="32"/>
      <c r="AT1" s="33"/>
    </row>
    <row r="2" spans="1:46" x14ac:dyDescent="0.25">
      <c r="A2" s="201">
        <v>1</v>
      </c>
      <c r="B2" s="30">
        <v>5</v>
      </c>
      <c r="C2" s="30">
        <v>5</v>
      </c>
      <c r="D2" s="30">
        <v>4</v>
      </c>
      <c r="E2" s="73"/>
      <c r="F2" s="73"/>
      <c r="G2" s="73"/>
      <c r="I2" s="101">
        <f>AVERAGE(B2:H2)</f>
        <v>4.666666666666667</v>
      </c>
      <c r="J2" s="30">
        <v>5</v>
      </c>
      <c r="K2" s="30"/>
      <c r="L2" s="30"/>
      <c r="N2" s="101">
        <f>AVERAGE(J2:M2)</f>
        <v>5</v>
      </c>
      <c r="O2" s="108">
        <f>AVERAGE(I2,N2)</f>
        <v>4.8333333333333339</v>
      </c>
      <c r="P2" s="73">
        <v>6</v>
      </c>
      <c r="R2" s="101">
        <f>AVERAGE(P2:Q2)</f>
        <v>6</v>
      </c>
      <c r="T2" s="73">
        <v>10</v>
      </c>
      <c r="U2" s="30">
        <v>8</v>
      </c>
      <c r="V2" s="73">
        <v>7</v>
      </c>
      <c r="W2" s="73">
        <v>6</v>
      </c>
      <c r="Y2" s="73"/>
      <c r="Z2" s="73"/>
      <c r="AC2" s="101">
        <f>AVERAGE(S2:AB2)</f>
        <v>7.75</v>
      </c>
      <c r="AD2" s="100">
        <f>AVERAGE(R2,AC2)</f>
        <v>6.875</v>
      </c>
      <c r="AE2" s="30">
        <v>7</v>
      </c>
      <c r="AI2" s="108">
        <f>AVERAGE(O2,AD2,AE2:AH2)</f>
        <v>6.2361111111111116</v>
      </c>
      <c r="AJ2" s="201">
        <v>1</v>
      </c>
      <c r="AL2" s="21" t="s">
        <v>55</v>
      </c>
      <c r="AM2" s="34"/>
      <c r="AN2" s="34"/>
      <c r="AO2" s="34"/>
      <c r="AP2" s="35"/>
    </row>
    <row r="3" spans="1:46" x14ac:dyDescent="0.25">
      <c r="A3" s="202">
        <f>A2+1</f>
        <v>2</v>
      </c>
      <c r="B3" s="30">
        <v>5</v>
      </c>
      <c r="C3" s="30">
        <v>2</v>
      </c>
      <c r="D3" s="30">
        <v>4</v>
      </c>
      <c r="E3" s="73"/>
      <c r="F3" s="73"/>
      <c r="G3" s="73"/>
      <c r="I3" s="101">
        <f t="shared" ref="I3:I66" si="0">AVERAGE(B3:H3)</f>
        <v>3.6666666666666665</v>
      </c>
      <c r="J3" s="30">
        <v>2</v>
      </c>
      <c r="K3" s="30"/>
      <c r="L3" s="30"/>
      <c r="N3" s="101">
        <f t="shared" ref="N3:N66" si="1">AVERAGE(J3:M3)</f>
        <v>2</v>
      </c>
      <c r="O3" s="108">
        <f t="shared" ref="O3:O66" si="2">AVERAGE(I3,N3)</f>
        <v>2.833333333333333</v>
      </c>
      <c r="P3" s="73">
        <v>2</v>
      </c>
      <c r="R3" s="101">
        <f t="shared" ref="R3:R63" si="3">AVERAGE(P3:Q3)</f>
        <v>2</v>
      </c>
      <c r="S3" s="36"/>
      <c r="T3" s="73"/>
      <c r="U3" s="30">
        <v>5</v>
      </c>
      <c r="V3" s="73"/>
      <c r="X3" s="73">
        <v>5</v>
      </c>
      <c r="Y3" s="73">
        <v>6</v>
      </c>
      <c r="Z3" s="73"/>
      <c r="AC3" s="101">
        <f t="shared" ref="AC3:AC66" si="4">AVERAGE(S3:AB3)</f>
        <v>5.333333333333333</v>
      </c>
      <c r="AD3" s="100">
        <f t="shared" ref="AD3:AD66" si="5">AVERAGE(R3,AC3)</f>
        <v>3.6666666666666665</v>
      </c>
      <c r="AE3" s="30">
        <v>6</v>
      </c>
      <c r="AI3" s="108">
        <f t="shared" ref="AI3:AI66" si="6">AVERAGE(O3,AD3,AE3:AH3)</f>
        <v>4.166666666666667</v>
      </c>
      <c r="AJ3" s="202">
        <f>AJ2+1</f>
        <v>2</v>
      </c>
      <c r="AL3" s="37"/>
      <c r="AM3" s="33"/>
      <c r="AN3" s="33"/>
      <c r="AO3" s="33"/>
      <c r="AP3" s="38"/>
    </row>
    <row r="4" spans="1:46" x14ac:dyDescent="0.25">
      <c r="A4" s="202">
        <f t="shared" ref="A4:A67" si="7">A3+1</f>
        <v>3</v>
      </c>
      <c r="B4" s="30">
        <v>9</v>
      </c>
      <c r="C4" s="30">
        <v>9</v>
      </c>
      <c r="D4" s="30">
        <v>9</v>
      </c>
      <c r="E4" s="73"/>
      <c r="F4" s="73"/>
      <c r="G4" s="73"/>
      <c r="I4" s="101">
        <f t="shared" si="0"/>
        <v>9</v>
      </c>
      <c r="J4" s="30">
        <v>9</v>
      </c>
      <c r="K4" s="30"/>
      <c r="N4" s="101">
        <f t="shared" si="1"/>
        <v>9</v>
      </c>
      <c r="O4" s="108">
        <f t="shared" si="2"/>
        <v>9</v>
      </c>
      <c r="P4" s="73">
        <v>7</v>
      </c>
      <c r="R4" s="101">
        <f t="shared" si="3"/>
        <v>7</v>
      </c>
      <c r="S4" s="73">
        <v>9</v>
      </c>
      <c r="T4" s="73">
        <v>8</v>
      </c>
      <c r="U4" s="30">
        <v>9</v>
      </c>
      <c r="V4" s="73">
        <v>9</v>
      </c>
      <c r="Y4" s="73"/>
      <c r="Z4" s="73"/>
      <c r="AC4" s="101">
        <f t="shared" si="4"/>
        <v>8.75</v>
      </c>
      <c r="AD4" s="100">
        <f t="shared" si="5"/>
        <v>7.875</v>
      </c>
      <c r="AE4" s="30">
        <v>9</v>
      </c>
      <c r="AI4" s="108">
        <f t="shared" si="6"/>
        <v>8.625</v>
      </c>
      <c r="AJ4" s="202">
        <f t="shared" ref="AJ4:AJ67" si="8">AJ3+1</f>
        <v>3</v>
      </c>
      <c r="AL4" s="39"/>
      <c r="AM4" s="33" t="s">
        <v>41</v>
      </c>
      <c r="AN4" s="33"/>
      <c r="AO4" s="33"/>
      <c r="AP4" s="38">
        <v>3</v>
      </c>
    </row>
    <row r="5" spans="1:46" x14ac:dyDescent="0.25">
      <c r="A5" s="201">
        <f t="shared" si="7"/>
        <v>4</v>
      </c>
      <c r="B5" s="30">
        <v>5</v>
      </c>
      <c r="C5" s="73">
        <v>5</v>
      </c>
      <c r="D5" s="73">
        <v>7</v>
      </c>
      <c r="E5" s="73"/>
      <c r="F5" s="73"/>
      <c r="G5" s="73"/>
      <c r="I5" s="101">
        <f t="shared" si="0"/>
        <v>5.666666666666667</v>
      </c>
      <c r="J5" s="30">
        <v>3</v>
      </c>
      <c r="K5" s="30"/>
      <c r="N5" s="101">
        <f t="shared" si="1"/>
        <v>3</v>
      </c>
      <c r="O5" s="108">
        <f t="shared" si="2"/>
        <v>4.3333333333333339</v>
      </c>
      <c r="P5" s="73">
        <v>2</v>
      </c>
      <c r="R5" s="101">
        <f t="shared" si="3"/>
        <v>2</v>
      </c>
      <c r="S5" s="36"/>
      <c r="T5" s="73">
        <v>1</v>
      </c>
      <c r="U5" s="73">
        <v>7</v>
      </c>
      <c r="V5" s="73">
        <v>5</v>
      </c>
      <c r="Y5" s="73"/>
      <c r="Z5" s="73"/>
      <c r="AC5" s="101">
        <f t="shared" si="4"/>
        <v>4.333333333333333</v>
      </c>
      <c r="AD5" s="100">
        <f t="shared" si="5"/>
        <v>3.1666666666666665</v>
      </c>
      <c r="AE5" s="30">
        <v>8</v>
      </c>
      <c r="AI5" s="108">
        <f t="shared" si="6"/>
        <v>5.166666666666667</v>
      </c>
      <c r="AJ5" s="201">
        <f t="shared" si="8"/>
        <v>4</v>
      </c>
      <c r="AL5" s="40"/>
      <c r="AM5" s="33" t="s">
        <v>38</v>
      </c>
      <c r="AN5" s="33"/>
      <c r="AO5" s="33"/>
      <c r="AP5" s="38">
        <v>1</v>
      </c>
    </row>
    <row r="6" spans="1:46" x14ac:dyDescent="0.25">
      <c r="A6" s="202">
        <f t="shared" si="7"/>
        <v>5</v>
      </c>
      <c r="B6" s="30">
        <v>8</v>
      </c>
      <c r="C6" s="30">
        <v>9</v>
      </c>
      <c r="D6" s="30">
        <v>7</v>
      </c>
      <c r="E6" s="73"/>
      <c r="F6" s="73"/>
      <c r="G6" s="73"/>
      <c r="I6" s="101">
        <f t="shared" si="0"/>
        <v>8</v>
      </c>
      <c r="J6" s="30">
        <v>8</v>
      </c>
      <c r="K6" s="30"/>
      <c r="N6" s="101">
        <f t="shared" si="1"/>
        <v>8</v>
      </c>
      <c r="O6" s="108">
        <f t="shared" si="2"/>
        <v>8</v>
      </c>
      <c r="P6" s="73">
        <v>6</v>
      </c>
      <c r="R6" s="101">
        <f t="shared" si="3"/>
        <v>6</v>
      </c>
      <c r="S6" s="73">
        <v>8</v>
      </c>
      <c r="T6" s="73"/>
      <c r="U6" s="30">
        <v>10</v>
      </c>
      <c r="V6" s="73"/>
      <c r="X6" s="73">
        <v>9</v>
      </c>
      <c r="Y6" s="73">
        <v>10</v>
      </c>
      <c r="Z6" s="73"/>
      <c r="AC6" s="101">
        <f t="shared" si="4"/>
        <v>9.25</v>
      </c>
      <c r="AD6" s="100">
        <f t="shared" si="5"/>
        <v>7.625</v>
      </c>
      <c r="AE6" s="30">
        <v>8</v>
      </c>
      <c r="AI6" s="108">
        <f t="shared" si="6"/>
        <v>7.875</v>
      </c>
      <c r="AJ6" s="202">
        <f t="shared" si="8"/>
        <v>5</v>
      </c>
      <c r="AL6" s="41"/>
      <c r="AM6" s="33" t="s">
        <v>39</v>
      </c>
      <c r="AN6" s="33"/>
      <c r="AO6" s="33"/>
      <c r="AP6" s="38">
        <v>46</v>
      </c>
    </row>
    <row r="7" spans="1:46" x14ac:dyDescent="0.25">
      <c r="A7" s="202">
        <f t="shared" si="7"/>
        <v>6</v>
      </c>
      <c r="B7" s="30">
        <v>7</v>
      </c>
      <c r="C7" s="30">
        <v>8</v>
      </c>
      <c r="D7" s="30">
        <v>7</v>
      </c>
      <c r="E7" s="73"/>
      <c r="F7" s="73"/>
      <c r="G7" s="73"/>
      <c r="I7" s="101">
        <f t="shared" si="0"/>
        <v>7.333333333333333</v>
      </c>
      <c r="J7" s="30">
        <v>7</v>
      </c>
      <c r="K7" s="30"/>
      <c r="N7" s="101">
        <f t="shared" si="1"/>
        <v>7</v>
      </c>
      <c r="O7" s="108">
        <f t="shared" si="2"/>
        <v>7.1666666666666661</v>
      </c>
      <c r="P7" s="73">
        <v>5</v>
      </c>
      <c r="R7" s="101">
        <f t="shared" si="3"/>
        <v>5</v>
      </c>
      <c r="S7" s="73">
        <v>6</v>
      </c>
      <c r="T7" s="73">
        <v>5</v>
      </c>
      <c r="U7" s="30">
        <v>9</v>
      </c>
      <c r="V7" s="73"/>
      <c r="Y7" s="73">
        <v>9</v>
      </c>
      <c r="Z7" s="73"/>
      <c r="AC7" s="101">
        <f t="shared" si="4"/>
        <v>7.25</v>
      </c>
      <c r="AD7" s="100">
        <f t="shared" si="5"/>
        <v>6.125</v>
      </c>
      <c r="AE7" s="30">
        <v>9</v>
      </c>
      <c r="AI7" s="108">
        <f t="shared" si="6"/>
        <v>7.4305555555555545</v>
      </c>
      <c r="AJ7" s="202">
        <f t="shared" si="8"/>
        <v>6</v>
      </c>
      <c r="AL7" s="42"/>
      <c r="AM7" s="33" t="s">
        <v>40</v>
      </c>
      <c r="AN7" s="33"/>
      <c r="AO7" s="33"/>
      <c r="AP7" s="38">
        <v>40</v>
      </c>
    </row>
    <row r="8" spans="1:46" x14ac:dyDescent="0.25">
      <c r="A8" s="202">
        <f t="shared" si="7"/>
        <v>7</v>
      </c>
      <c r="B8" s="30">
        <v>8</v>
      </c>
      <c r="C8" s="30">
        <v>8</v>
      </c>
      <c r="D8" s="30">
        <v>5</v>
      </c>
      <c r="E8" s="73"/>
      <c r="F8" s="73"/>
      <c r="G8" s="73"/>
      <c r="I8" s="101">
        <f t="shared" si="0"/>
        <v>7</v>
      </c>
      <c r="J8" s="30">
        <v>9</v>
      </c>
      <c r="K8" s="30"/>
      <c r="N8" s="101">
        <f t="shared" si="1"/>
        <v>9</v>
      </c>
      <c r="O8" s="108">
        <f t="shared" si="2"/>
        <v>8</v>
      </c>
      <c r="P8" s="73">
        <v>5</v>
      </c>
      <c r="R8" s="101">
        <f t="shared" si="3"/>
        <v>5</v>
      </c>
      <c r="S8" s="73">
        <v>6</v>
      </c>
      <c r="T8" s="73"/>
      <c r="U8" s="30">
        <v>9</v>
      </c>
      <c r="V8" s="73"/>
      <c r="X8" s="73">
        <v>8</v>
      </c>
      <c r="Y8" s="73"/>
      <c r="Z8" s="73">
        <v>6</v>
      </c>
      <c r="AC8" s="101">
        <f t="shared" si="4"/>
        <v>7.25</v>
      </c>
      <c r="AD8" s="100">
        <f t="shared" si="5"/>
        <v>6.125</v>
      </c>
      <c r="AE8" s="30">
        <v>10</v>
      </c>
      <c r="AI8" s="108">
        <f t="shared" si="6"/>
        <v>8.0416666666666661</v>
      </c>
      <c r="AJ8" s="202">
        <f t="shared" si="8"/>
        <v>7</v>
      </c>
      <c r="AL8" s="37"/>
      <c r="AM8" s="33"/>
      <c r="AN8" s="33"/>
      <c r="AO8" s="33"/>
      <c r="AP8" s="31">
        <f>SUM(AP4:AP7)</f>
        <v>90</v>
      </c>
    </row>
    <row r="9" spans="1:46" x14ac:dyDescent="0.25">
      <c r="A9" s="202">
        <f t="shared" si="7"/>
        <v>8</v>
      </c>
      <c r="B9" s="30">
        <v>5</v>
      </c>
      <c r="C9" s="30">
        <v>5</v>
      </c>
      <c r="D9" s="30">
        <v>3</v>
      </c>
      <c r="E9" s="73"/>
      <c r="F9" s="73"/>
      <c r="G9" s="73"/>
      <c r="I9" s="101">
        <f t="shared" si="0"/>
        <v>4.333333333333333</v>
      </c>
      <c r="J9" s="30">
        <v>1</v>
      </c>
      <c r="K9" s="30"/>
      <c r="N9" s="101">
        <f t="shared" si="1"/>
        <v>1</v>
      </c>
      <c r="O9" s="108">
        <f t="shared" si="2"/>
        <v>2.6666666666666665</v>
      </c>
      <c r="P9" s="73">
        <v>2</v>
      </c>
      <c r="R9" s="101">
        <f t="shared" si="3"/>
        <v>2</v>
      </c>
      <c r="S9" s="73">
        <v>1</v>
      </c>
      <c r="T9" s="73"/>
      <c r="U9" s="30">
        <v>6</v>
      </c>
      <c r="V9" s="73"/>
      <c r="X9" s="73">
        <v>5</v>
      </c>
      <c r="Y9" s="73"/>
      <c r="Z9" s="73"/>
      <c r="AC9" s="101">
        <f t="shared" si="4"/>
        <v>4</v>
      </c>
      <c r="AD9" s="100">
        <f t="shared" si="5"/>
        <v>3</v>
      </c>
      <c r="AE9" s="30">
        <v>7</v>
      </c>
      <c r="AI9" s="108">
        <f t="shared" si="6"/>
        <v>4.2222222222222223</v>
      </c>
      <c r="AJ9" s="202">
        <f t="shared" si="8"/>
        <v>8</v>
      </c>
      <c r="AL9" s="37"/>
      <c r="AM9" s="33"/>
      <c r="AN9" s="33"/>
      <c r="AO9" s="33"/>
      <c r="AP9" s="38"/>
    </row>
    <row r="10" spans="1:46" x14ac:dyDescent="0.25">
      <c r="A10" s="202">
        <f t="shared" si="7"/>
        <v>9</v>
      </c>
      <c r="B10" s="30">
        <v>8</v>
      </c>
      <c r="C10" s="30">
        <v>6</v>
      </c>
      <c r="D10" s="30">
        <v>8</v>
      </c>
      <c r="E10" s="73"/>
      <c r="F10" s="73"/>
      <c r="G10" s="73"/>
      <c r="I10" s="101">
        <f t="shared" si="0"/>
        <v>7.333333333333333</v>
      </c>
      <c r="J10" s="30">
        <v>6</v>
      </c>
      <c r="K10" s="30"/>
      <c r="N10" s="101">
        <f t="shared" si="1"/>
        <v>6</v>
      </c>
      <c r="O10" s="108">
        <f t="shared" si="2"/>
        <v>6.6666666666666661</v>
      </c>
      <c r="P10" s="73">
        <v>6</v>
      </c>
      <c r="R10" s="101">
        <f t="shared" si="3"/>
        <v>6</v>
      </c>
      <c r="S10" s="73">
        <v>6</v>
      </c>
      <c r="T10" s="73">
        <v>6</v>
      </c>
      <c r="U10" s="30">
        <v>9</v>
      </c>
      <c r="V10" s="73"/>
      <c r="Y10" s="73"/>
      <c r="Z10" s="73">
        <v>7</v>
      </c>
      <c r="AC10" s="101">
        <f t="shared" si="4"/>
        <v>7</v>
      </c>
      <c r="AD10" s="100">
        <f t="shared" si="5"/>
        <v>6.5</v>
      </c>
      <c r="AE10" s="30">
        <v>9</v>
      </c>
      <c r="AI10" s="108">
        <f t="shared" si="6"/>
        <v>7.3888888888888884</v>
      </c>
      <c r="AJ10" s="202">
        <f t="shared" si="8"/>
        <v>9</v>
      </c>
      <c r="AL10" s="43"/>
      <c r="AM10" s="33" t="s">
        <v>42</v>
      </c>
      <c r="AN10" s="33"/>
      <c r="AO10" s="33"/>
      <c r="AP10" s="38"/>
    </row>
    <row r="11" spans="1:46" x14ac:dyDescent="0.25">
      <c r="A11" s="202">
        <f t="shared" si="7"/>
        <v>10</v>
      </c>
      <c r="B11" s="30">
        <v>5</v>
      </c>
      <c r="C11" s="30">
        <v>5</v>
      </c>
      <c r="D11" s="30">
        <v>6</v>
      </c>
      <c r="E11" s="73"/>
      <c r="F11" s="73"/>
      <c r="G11" s="73"/>
      <c r="I11" s="101">
        <f t="shared" si="0"/>
        <v>5.333333333333333</v>
      </c>
      <c r="J11" s="30">
        <v>6</v>
      </c>
      <c r="K11" s="30"/>
      <c r="N11" s="101">
        <f t="shared" si="1"/>
        <v>6</v>
      </c>
      <c r="O11" s="108">
        <f t="shared" si="2"/>
        <v>5.6666666666666661</v>
      </c>
      <c r="P11" s="73">
        <v>2</v>
      </c>
      <c r="R11" s="101">
        <f t="shared" si="3"/>
        <v>2</v>
      </c>
      <c r="S11" s="73">
        <v>1</v>
      </c>
      <c r="T11" s="73"/>
      <c r="U11" s="30">
        <v>8</v>
      </c>
      <c r="V11" s="73"/>
      <c r="X11" s="73">
        <v>6</v>
      </c>
      <c r="Y11" s="73">
        <v>9</v>
      </c>
      <c r="Z11" s="73"/>
      <c r="AC11" s="101">
        <f t="shared" si="4"/>
        <v>6</v>
      </c>
      <c r="AD11" s="100">
        <f t="shared" si="5"/>
        <v>4</v>
      </c>
      <c r="AE11" s="30">
        <v>7</v>
      </c>
      <c r="AI11" s="108">
        <f t="shared" si="6"/>
        <v>5.5555555555555545</v>
      </c>
      <c r="AJ11" s="202">
        <f t="shared" si="8"/>
        <v>10</v>
      </c>
      <c r="AL11" s="107" t="s">
        <v>118</v>
      </c>
      <c r="AM11" s="33" t="s">
        <v>43</v>
      </c>
      <c r="AN11" s="33"/>
      <c r="AO11" s="33"/>
      <c r="AP11" s="38"/>
    </row>
    <row r="12" spans="1:46" x14ac:dyDescent="0.25">
      <c r="A12" s="201">
        <f t="shared" si="7"/>
        <v>11</v>
      </c>
      <c r="B12" s="30">
        <v>6</v>
      </c>
      <c r="C12" s="30">
        <v>5</v>
      </c>
      <c r="D12" s="30">
        <v>5</v>
      </c>
      <c r="E12" s="73"/>
      <c r="F12" s="73"/>
      <c r="G12" s="73"/>
      <c r="I12" s="101">
        <f t="shared" si="0"/>
        <v>5.333333333333333</v>
      </c>
      <c r="J12" s="30">
        <v>6</v>
      </c>
      <c r="K12" s="30"/>
      <c r="N12" s="101">
        <f t="shared" si="1"/>
        <v>6</v>
      </c>
      <c r="O12" s="108">
        <f t="shared" si="2"/>
        <v>5.6666666666666661</v>
      </c>
      <c r="P12" s="73">
        <v>6</v>
      </c>
      <c r="R12" s="101">
        <f t="shared" si="3"/>
        <v>6</v>
      </c>
      <c r="T12" s="73">
        <v>6</v>
      </c>
      <c r="U12" s="30">
        <v>8</v>
      </c>
      <c r="V12" s="73">
        <v>4</v>
      </c>
      <c r="W12" s="73">
        <v>6</v>
      </c>
      <c r="Y12" s="73"/>
      <c r="Z12" s="73"/>
      <c r="AC12" s="101">
        <f t="shared" si="4"/>
        <v>6</v>
      </c>
      <c r="AD12" s="100">
        <f t="shared" si="5"/>
        <v>6</v>
      </c>
      <c r="AE12" s="30">
        <v>7</v>
      </c>
      <c r="AI12" s="108">
        <f t="shared" si="6"/>
        <v>6.2222222222222214</v>
      </c>
      <c r="AJ12" s="201">
        <f t="shared" si="8"/>
        <v>11</v>
      </c>
      <c r="AL12" s="37"/>
      <c r="AM12" s="33"/>
      <c r="AN12" s="33"/>
      <c r="AO12" s="33"/>
      <c r="AP12" s="38"/>
    </row>
    <row r="13" spans="1:46" x14ac:dyDescent="0.25">
      <c r="A13" s="202">
        <f t="shared" si="7"/>
        <v>12</v>
      </c>
      <c r="B13" s="30">
        <v>9</v>
      </c>
      <c r="C13" s="30">
        <v>9</v>
      </c>
      <c r="D13" s="30">
        <v>9</v>
      </c>
      <c r="E13" s="73"/>
      <c r="F13" s="73"/>
      <c r="G13" s="73"/>
      <c r="I13" s="101">
        <f t="shared" si="0"/>
        <v>9</v>
      </c>
      <c r="J13" s="30">
        <v>7</v>
      </c>
      <c r="K13" s="30"/>
      <c r="N13" s="101">
        <f t="shared" si="1"/>
        <v>7</v>
      </c>
      <c r="O13" s="108">
        <f t="shared" si="2"/>
        <v>8</v>
      </c>
      <c r="P13" s="73">
        <v>8</v>
      </c>
      <c r="R13" s="101">
        <f t="shared" si="3"/>
        <v>8</v>
      </c>
      <c r="S13" s="73">
        <v>9</v>
      </c>
      <c r="T13" s="73">
        <v>6</v>
      </c>
      <c r="U13" s="30">
        <v>9</v>
      </c>
      <c r="V13" s="73">
        <v>8</v>
      </c>
      <c r="Y13" s="73"/>
      <c r="Z13" s="73"/>
      <c r="AC13" s="101">
        <f t="shared" si="4"/>
        <v>8</v>
      </c>
      <c r="AD13" s="100">
        <f t="shared" si="5"/>
        <v>8</v>
      </c>
      <c r="AE13" s="30">
        <v>9</v>
      </c>
      <c r="AI13" s="108">
        <f t="shared" si="6"/>
        <v>8.3333333333333339</v>
      </c>
      <c r="AJ13" s="202">
        <f t="shared" si="8"/>
        <v>12</v>
      </c>
      <c r="AL13" s="64" t="s">
        <v>0</v>
      </c>
      <c r="AM13" s="5" t="s">
        <v>46</v>
      </c>
      <c r="AN13" s="5"/>
      <c r="AO13" s="5"/>
      <c r="AP13" s="3"/>
    </row>
    <row r="14" spans="1:46" x14ac:dyDescent="0.25">
      <c r="A14" s="202">
        <f t="shared" si="7"/>
        <v>13</v>
      </c>
      <c r="B14" s="30">
        <v>5</v>
      </c>
      <c r="C14" s="30">
        <v>5</v>
      </c>
      <c r="D14" s="30">
        <v>7</v>
      </c>
      <c r="E14" s="73"/>
      <c r="F14" s="73"/>
      <c r="G14" s="73"/>
      <c r="I14" s="101">
        <f t="shared" si="0"/>
        <v>5.666666666666667</v>
      </c>
      <c r="J14" s="30">
        <v>5</v>
      </c>
      <c r="K14" s="30"/>
      <c r="N14" s="101">
        <f t="shared" si="1"/>
        <v>5</v>
      </c>
      <c r="O14" s="108">
        <f t="shared" si="2"/>
        <v>5.3333333333333339</v>
      </c>
      <c r="P14" s="73">
        <v>2</v>
      </c>
      <c r="R14" s="101">
        <f t="shared" si="3"/>
        <v>2</v>
      </c>
      <c r="S14" s="73">
        <v>1</v>
      </c>
      <c r="T14" s="73"/>
      <c r="U14" s="30">
        <v>8</v>
      </c>
      <c r="V14" s="73"/>
      <c r="X14" s="73">
        <v>6</v>
      </c>
      <c r="Y14" s="73"/>
      <c r="Z14" s="73"/>
      <c r="AC14" s="101">
        <f t="shared" si="4"/>
        <v>5</v>
      </c>
      <c r="AD14" s="100">
        <f t="shared" si="5"/>
        <v>3.5</v>
      </c>
      <c r="AE14" s="30">
        <v>7</v>
      </c>
      <c r="AI14" s="108">
        <f t="shared" si="6"/>
        <v>5.2777777777777777</v>
      </c>
      <c r="AJ14" s="202">
        <f t="shared" si="8"/>
        <v>13</v>
      </c>
      <c r="AL14" s="64" t="s">
        <v>1</v>
      </c>
      <c r="AM14" s="5" t="s">
        <v>47</v>
      </c>
      <c r="AN14" s="5"/>
      <c r="AO14" s="5"/>
      <c r="AP14" s="3"/>
    </row>
    <row r="15" spans="1:46" x14ac:dyDescent="0.25">
      <c r="A15" s="202">
        <f t="shared" si="7"/>
        <v>14</v>
      </c>
      <c r="B15" s="30">
        <v>7</v>
      </c>
      <c r="C15" s="30">
        <v>7</v>
      </c>
      <c r="D15" s="30">
        <v>5</v>
      </c>
      <c r="E15" s="73"/>
      <c r="F15" s="73"/>
      <c r="G15" s="73"/>
      <c r="I15" s="101">
        <f t="shared" si="0"/>
        <v>6.333333333333333</v>
      </c>
      <c r="J15" s="30">
        <v>6</v>
      </c>
      <c r="K15" s="30"/>
      <c r="N15" s="101">
        <f t="shared" si="1"/>
        <v>6</v>
      </c>
      <c r="O15" s="108">
        <f t="shared" si="2"/>
        <v>6.1666666666666661</v>
      </c>
      <c r="P15" s="73">
        <v>6</v>
      </c>
      <c r="R15" s="101">
        <f t="shared" si="3"/>
        <v>6</v>
      </c>
      <c r="T15" s="73">
        <v>6</v>
      </c>
      <c r="U15" s="30">
        <v>8</v>
      </c>
      <c r="V15" s="73">
        <v>7</v>
      </c>
      <c r="W15" s="73">
        <v>7</v>
      </c>
      <c r="Y15" s="73"/>
      <c r="Z15" s="73"/>
      <c r="AC15" s="101">
        <f t="shared" si="4"/>
        <v>7</v>
      </c>
      <c r="AD15" s="100">
        <f t="shared" si="5"/>
        <v>6.5</v>
      </c>
      <c r="AE15" s="30">
        <v>8</v>
      </c>
      <c r="AI15" s="108">
        <f t="shared" si="6"/>
        <v>6.8888888888888884</v>
      </c>
      <c r="AJ15" s="202">
        <f t="shared" si="8"/>
        <v>14</v>
      </c>
      <c r="AL15" s="64" t="s">
        <v>2</v>
      </c>
      <c r="AM15" s="5" t="s">
        <v>56</v>
      </c>
      <c r="AN15" s="5"/>
      <c r="AO15" s="5"/>
      <c r="AP15" s="3"/>
    </row>
    <row r="16" spans="1:46" x14ac:dyDescent="0.25">
      <c r="A16" s="201">
        <f t="shared" si="7"/>
        <v>15</v>
      </c>
      <c r="B16" s="30">
        <v>9</v>
      </c>
      <c r="C16" s="30">
        <v>9</v>
      </c>
      <c r="D16" s="30">
        <v>10</v>
      </c>
      <c r="E16" s="73"/>
      <c r="F16" s="73"/>
      <c r="G16" s="73"/>
      <c r="I16" s="101">
        <f t="shared" si="0"/>
        <v>9.3333333333333339</v>
      </c>
      <c r="J16" s="30">
        <v>8</v>
      </c>
      <c r="K16" s="30"/>
      <c r="N16" s="101">
        <f t="shared" si="1"/>
        <v>8</v>
      </c>
      <c r="O16" s="108">
        <f t="shared" si="2"/>
        <v>8.6666666666666679</v>
      </c>
      <c r="P16" s="73">
        <v>7</v>
      </c>
      <c r="R16" s="101">
        <f t="shared" si="3"/>
        <v>7</v>
      </c>
      <c r="S16" s="73">
        <v>7</v>
      </c>
      <c r="T16" s="73">
        <v>8</v>
      </c>
      <c r="U16" s="30">
        <v>9</v>
      </c>
      <c r="V16" s="73">
        <v>9</v>
      </c>
      <c r="Y16" s="73"/>
      <c r="Z16" s="73"/>
      <c r="AC16" s="101">
        <f t="shared" si="4"/>
        <v>8.25</v>
      </c>
      <c r="AD16" s="100">
        <f t="shared" si="5"/>
        <v>7.625</v>
      </c>
      <c r="AE16" s="30">
        <v>10</v>
      </c>
      <c r="AI16" s="108">
        <f t="shared" si="6"/>
        <v>8.7638888888888893</v>
      </c>
      <c r="AJ16" s="201">
        <f t="shared" si="8"/>
        <v>15</v>
      </c>
      <c r="AL16" s="64" t="s">
        <v>14</v>
      </c>
      <c r="AM16" s="33" t="s">
        <v>61</v>
      </c>
      <c r="AN16" s="33"/>
      <c r="AO16" s="33"/>
      <c r="AP16" s="38"/>
    </row>
    <row r="17" spans="1:42" x14ac:dyDescent="0.25">
      <c r="A17" s="201">
        <f t="shared" si="7"/>
        <v>16</v>
      </c>
      <c r="B17" s="30">
        <v>8</v>
      </c>
      <c r="C17" s="30">
        <v>8</v>
      </c>
      <c r="D17" s="30">
        <v>8</v>
      </c>
      <c r="E17" s="73"/>
      <c r="F17" s="73"/>
      <c r="G17" s="73"/>
      <c r="I17" s="101">
        <f t="shared" si="0"/>
        <v>8</v>
      </c>
      <c r="J17" s="30">
        <v>8</v>
      </c>
      <c r="K17" s="30"/>
      <c r="N17" s="101">
        <f t="shared" si="1"/>
        <v>8</v>
      </c>
      <c r="O17" s="108">
        <f t="shared" si="2"/>
        <v>8</v>
      </c>
      <c r="P17" s="73">
        <v>6</v>
      </c>
      <c r="R17" s="101">
        <f t="shared" si="3"/>
        <v>6</v>
      </c>
      <c r="S17" s="73">
        <v>8</v>
      </c>
      <c r="T17" s="73">
        <v>6</v>
      </c>
      <c r="U17" s="30">
        <v>9</v>
      </c>
      <c r="V17" s="73"/>
      <c r="Y17" s="73"/>
      <c r="Z17" s="73">
        <v>6</v>
      </c>
      <c r="AC17" s="101">
        <f t="shared" si="4"/>
        <v>7.25</v>
      </c>
      <c r="AD17" s="100">
        <f t="shared" si="5"/>
        <v>6.625</v>
      </c>
      <c r="AE17" s="30">
        <v>8</v>
      </c>
      <c r="AI17" s="108">
        <f t="shared" si="6"/>
        <v>7.541666666666667</v>
      </c>
      <c r="AJ17" s="201">
        <f t="shared" si="8"/>
        <v>16</v>
      </c>
      <c r="AL17" s="64" t="s">
        <v>13</v>
      </c>
      <c r="AM17" s="33" t="s">
        <v>60</v>
      </c>
      <c r="AN17" s="33"/>
      <c r="AO17" s="33"/>
      <c r="AP17" s="38"/>
    </row>
    <row r="18" spans="1:42" x14ac:dyDescent="0.25">
      <c r="A18" s="208">
        <f t="shared" si="7"/>
        <v>17</v>
      </c>
      <c r="B18" s="30">
        <v>9</v>
      </c>
      <c r="C18" s="30">
        <v>10</v>
      </c>
      <c r="D18" s="30">
        <v>8</v>
      </c>
      <c r="E18" s="73"/>
      <c r="F18" s="73"/>
      <c r="G18" s="73"/>
      <c r="I18" s="101">
        <f t="shared" si="0"/>
        <v>9</v>
      </c>
      <c r="J18" s="30">
        <v>9</v>
      </c>
      <c r="K18" s="30"/>
      <c r="N18" s="101">
        <f t="shared" si="1"/>
        <v>9</v>
      </c>
      <c r="O18" s="108">
        <f t="shared" si="2"/>
        <v>9</v>
      </c>
      <c r="P18" s="73">
        <v>5</v>
      </c>
      <c r="R18" s="101">
        <f t="shared" si="3"/>
        <v>5</v>
      </c>
      <c r="S18" s="73">
        <v>7</v>
      </c>
      <c r="T18" s="73"/>
      <c r="U18" s="30">
        <v>9</v>
      </c>
      <c r="V18" s="73"/>
      <c r="Y18" s="73"/>
      <c r="Z18" s="73">
        <v>9</v>
      </c>
      <c r="AC18" s="101">
        <f t="shared" si="4"/>
        <v>8.3333333333333339</v>
      </c>
      <c r="AD18" s="100">
        <f t="shared" si="5"/>
        <v>6.666666666666667</v>
      </c>
      <c r="AE18" s="30">
        <v>9</v>
      </c>
      <c r="AI18" s="108">
        <f t="shared" si="6"/>
        <v>8.2222222222222232</v>
      </c>
      <c r="AJ18" s="208">
        <f t="shared" si="8"/>
        <v>17</v>
      </c>
      <c r="AL18" s="64" t="s">
        <v>151</v>
      </c>
      <c r="AM18" s="33" t="s">
        <v>152</v>
      </c>
      <c r="AN18" s="33"/>
      <c r="AO18" s="33"/>
      <c r="AP18" s="38"/>
    </row>
    <row r="19" spans="1:42" x14ac:dyDescent="0.25">
      <c r="A19" s="201">
        <f t="shared" si="7"/>
        <v>18</v>
      </c>
      <c r="B19" s="30">
        <v>8</v>
      </c>
      <c r="C19" s="30">
        <v>8</v>
      </c>
      <c r="D19" s="30">
        <v>9</v>
      </c>
      <c r="E19" s="73"/>
      <c r="F19" s="73"/>
      <c r="G19" s="73"/>
      <c r="I19" s="101">
        <f t="shared" si="0"/>
        <v>8.3333333333333339</v>
      </c>
      <c r="J19" s="30">
        <v>8</v>
      </c>
      <c r="K19" s="30"/>
      <c r="N19" s="101">
        <f t="shared" si="1"/>
        <v>8</v>
      </c>
      <c r="O19" s="108">
        <f t="shared" si="2"/>
        <v>8.1666666666666679</v>
      </c>
      <c r="P19" s="73">
        <v>10</v>
      </c>
      <c r="R19" s="101">
        <f t="shared" si="3"/>
        <v>10</v>
      </c>
      <c r="S19" s="73">
        <v>9</v>
      </c>
      <c r="T19" s="73">
        <v>9</v>
      </c>
      <c r="U19" s="30">
        <v>8</v>
      </c>
      <c r="V19" s="73"/>
      <c r="Y19" s="73"/>
      <c r="Z19" s="73">
        <v>8</v>
      </c>
      <c r="AC19" s="101">
        <f t="shared" si="4"/>
        <v>8.5</v>
      </c>
      <c r="AD19" s="100">
        <f t="shared" si="5"/>
        <v>9.25</v>
      </c>
      <c r="AE19" s="30">
        <v>10</v>
      </c>
      <c r="AI19" s="108">
        <f t="shared" si="6"/>
        <v>9.1388888888888893</v>
      </c>
      <c r="AJ19" s="201">
        <f t="shared" si="8"/>
        <v>18</v>
      </c>
      <c r="AL19" s="64" t="s">
        <v>33</v>
      </c>
      <c r="AM19" s="33" t="s">
        <v>73</v>
      </c>
      <c r="AN19" s="33"/>
      <c r="AO19" s="33"/>
      <c r="AP19" s="38"/>
    </row>
    <row r="20" spans="1:42" x14ac:dyDescent="0.25">
      <c r="A20" s="201">
        <f t="shared" si="7"/>
        <v>19</v>
      </c>
      <c r="B20" s="30">
        <v>7</v>
      </c>
      <c r="C20" s="30">
        <v>6</v>
      </c>
      <c r="E20" s="73">
        <v>10</v>
      </c>
      <c r="F20" s="73"/>
      <c r="G20" s="73"/>
      <c r="I20" s="101">
        <f t="shared" si="0"/>
        <v>7.666666666666667</v>
      </c>
      <c r="J20" s="30">
        <v>5</v>
      </c>
      <c r="K20" s="30"/>
      <c r="N20" s="101">
        <f t="shared" si="1"/>
        <v>5</v>
      </c>
      <c r="O20" s="108">
        <f t="shared" si="2"/>
        <v>6.3333333333333339</v>
      </c>
      <c r="P20" s="73">
        <v>9</v>
      </c>
      <c r="R20" s="101">
        <f t="shared" si="3"/>
        <v>9</v>
      </c>
      <c r="T20" s="73">
        <v>6</v>
      </c>
      <c r="U20" s="30">
        <v>8</v>
      </c>
      <c r="V20" s="73">
        <v>7</v>
      </c>
      <c r="W20" s="73">
        <v>8</v>
      </c>
      <c r="Y20" s="73"/>
      <c r="Z20" s="73"/>
      <c r="AC20" s="101">
        <f t="shared" si="4"/>
        <v>7.25</v>
      </c>
      <c r="AD20" s="100">
        <f t="shared" si="5"/>
        <v>8.125</v>
      </c>
      <c r="AE20" s="30">
        <v>8</v>
      </c>
      <c r="AI20" s="108">
        <f t="shared" si="6"/>
        <v>7.4861111111111116</v>
      </c>
      <c r="AJ20" s="201">
        <f t="shared" si="8"/>
        <v>19</v>
      </c>
      <c r="AL20" s="65" t="s">
        <v>100</v>
      </c>
      <c r="AM20" s="20" t="s">
        <v>101</v>
      </c>
      <c r="AN20" s="5"/>
      <c r="AO20" s="5"/>
      <c r="AP20" s="3"/>
    </row>
    <row r="21" spans="1:42" x14ac:dyDescent="0.25">
      <c r="A21" s="202">
        <f t="shared" si="7"/>
        <v>20</v>
      </c>
      <c r="B21" s="30">
        <v>7</v>
      </c>
      <c r="C21" s="30">
        <v>6</v>
      </c>
      <c r="D21" s="30">
        <v>5</v>
      </c>
      <c r="E21" s="73"/>
      <c r="F21" s="73"/>
      <c r="G21" s="73"/>
      <c r="I21" s="101">
        <f t="shared" si="0"/>
        <v>6</v>
      </c>
      <c r="J21" s="30">
        <v>5</v>
      </c>
      <c r="K21" s="30"/>
      <c r="N21" s="101">
        <f t="shared" si="1"/>
        <v>5</v>
      </c>
      <c r="O21" s="108">
        <f t="shared" si="2"/>
        <v>5.5</v>
      </c>
      <c r="P21" s="73">
        <v>2</v>
      </c>
      <c r="R21" s="101">
        <f t="shared" si="3"/>
        <v>2</v>
      </c>
      <c r="S21" s="73">
        <v>2</v>
      </c>
      <c r="T21" s="73"/>
      <c r="U21" s="30">
        <v>9</v>
      </c>
      <c r="X21" s="73">
        <v>7</v>
      </c>
      <c r="Y21" s="73"/>
      <c r="Z21" s="73"/>
      <c r="AA21" s="30">
        <v>7</v>
      </c>
      <c r="AC21" s="101">
        <f t="shared" si="4"/>
        <v>6.25</v>
      </c>
      <c r="AD21" s="100">
        <f t="shared" si="5"/>
        <v>4.125</v>
      </c>
      <c r="AE21" s="30">
        <v>8</v>
      </c>
      <c r="AI21" s="108">
        <f t="shared" si="6"/>
        <v>5.875</v>
      </c>
      <c r="AJ21" s="202">
        <f t="shared" si="8"/>
        <v>20</v>
      </c>
      <c r="AL21" s="64" t="s">
        <v>18</v>
      </c>
      <c r="AM21" s="33" t="s">
        <v>65</v>
      </c>
      <c r="AN21" s="33"/>
      <c r="AO21" s="33"/>
      <c r="AP21" s="38"/>
    </row>
    <row r="22" spans="1:42" x14ac:dyDescent="0.25">
      <c r="A22" s="201">
        <f t="shared" si="7"/>
        <v>21</v>
      </c>
      <c r="B22" s="30">
        <v>9</v>
      </c>
      <c r="C22" s="30">
        <v>9</v>
      </c>
      <c r="D22" s="30">
        <v>9</v>
      </c>
      <c r="E22" s="73"/>
      <c r="F22" s="73"/>
      <c r="G22" s="73"/>
      <c r="I22" s="101">
        <f t="shared" si="0"/>
        <v>9</v>
      </c>
      <c r="J22" s="30">
        <v>8</v>
      </c>
      <c r="K22" s="30"/>
      <c r="N22" s="101">
        <f t="shared" si="1"/>
        <v>8</v>
      </c>
      <c r="O22" s="108">
        <f t="shared" si="2"/>
        <v>8.5</v>
      </c>
      <c r="P22" s="73">
        <v>8</v>
      </c>
      <c r="R22" s="101">
        <f t="shared" si="3"/>
        <v>8</v>
      </c>
      <c r="S22" s="73">
        <v>9</v>
      </c>
      <c r="T22" s="73">
        <v>7</v>
      </c>
      <c r="U22" s="30">
        <v>9</v>
      </c>
      <c r="V22" s="73">
        <v>9</v>
      </c>
      <c r="Y22" s="73"/>
      <c r="Z22" s="73"/>
      <c r="AC22" s="101">
        <f t="shared" si="4"/>
        <v>8.5</v>
      </c>
      <c r="AD22" s="100">
        <f t="shared" si="5"/>
        <v>8.25</v>
      </c>
      <c r="AE22" s="30">
        <v>8</v>
      </c>
      <c r="AI22" s="108">
        <f t="shared" si="6"/>
        <v>8.25</v>
      </c>
      <c r="AJ22" s="201">
        <f t="shared" si="8"/>
        <v>21</v>
      </c>
      <c r="AL22" s="64" t="s">
        <v>29</v>
      </c>
      <c r="AM22" s="33" t="s">
        <v>71</v>
      </c>
      <c r="AN22" s="33"/>
      <c r="AO22" s="33"/>
      <c r="AP22" s="38"/>
    </row>
    <row r="23" spans="1:42" x14ac:dyDescent="0.25">
      <c r="A23" s="202">
        <f t="shared" si="7"/>
        <v>22</v>
      </c>
      <c r="B23" s="30">
        <v>7</v>
      </c>
      <c r="C23" s="30">
        <v>7</v>
      </c>
      <c r="D23" s="30">
        <v>7</v>
      </c>
      <c r="E23" s="73"/>
      <c r="F23" s="73"/>
      <c r="G23" s="73"/>
      <c r="I23" s="101">
        <f t="shared" si="0"/>
        <v>7</v>
      </c>
      <c r="J23" s="30">
        <v>7</v>
      </c>
      <c r="K23" s="30"/>
      <c r="N23" s="101">
        <f t="shared" si="1"/>
        <v>7</v>
      </c>
      <c r="O23" s="108">
        <f t="shared" si="2"/>
        <v>7</v>
      </c>
      <c r="P23" s="73">
        <v>5</v>
      </c>
      <c r="R23" s="101">
        <f t="shared" si="3"/>
        <v>5</v>
      </c>
      <c r="S23" s="73">
        <v>6</v>
      </c>
      <c r="T23" s="73"/>
      <c r="U23" s="30">
        <v>9</v>
      </c>
      <c r="V23" s="73"/>
      <c r="X23" s="73">
        <v>10</v>
      </c>
      <c r="Y23" s="73"/>
      <c r="Z23" s="73"/>
      <c r="AC23" s="101">
        <f t="shared" si="4"/>
        <v>8.3333333333333339</v>
      </c>
      <c r="AD23" s="100">
        <f t="shared" si="5"/>
        <v>6.666666666666667</v>
      </c>
      <c r="AE23" s="30">
        <v>9</v>
      </c>
      <c r="AI23" s="108">
        <f t="shared" si="6"/>
        <v>7.5555555555555562</v>
      </c>
      <c r="AJ23" s="202">
        <f t="shared" si="8"/>
        <v>22</v>
      </c>
      <c r="AL23" s="64" t="s">
        <v>35</v>
      </c>
      <c r="AM23" s="33" t="s">
        <v>81</v>
      </c>
      <c r="AN23" s="33"/>
      <c r="AO23" s="33"/>
      <c r="AP23" s="38"/>
    </row>
    <row r="24" spans="1:42" x14ac:dyDescent="0.25">
      <c r="A24" s="202">
        <f t="shared" si="7"/>
        <v>23</v>
      </c>
      <c r="B24" s="30">
        <v>8</v>
      </c>
      <c r="C24" s="30">
        <v>8</v>
      </c>
      <c r="D24" s="30">
        <v>8</v>
      </c>
      <c r="E24" s="73"/>
      <c r="F24" s="73"/>
      <c r="G24" s="73"/>
      <c r="I24" s="101">
        <f t="shared" si="0"/>
        <v>8</v>
      </c>
      <c r="J24" s="30">
        <v>8</v>
      </c>
      <c r="K24" s="30"/>
      <c r="N24" s="101">
        <f t="shared" si="1"/>
        <v>8</v>
      </c>
      <c r="O24" s="108">
        <f t="shared" si="2"/>
        <v>8</v>
      </c>
      <c r="P24" s="73">
        <v>5</v>
      </c>
      <c r="R24" s="101">
        <f t="shared" si="3"/>
        <v>5</v>
      </c>
      <c r="S24" s="73">
        <v>8</v>
      </c>
      <c r="T24" s="73"/>
      <c r="U24" s="30">
        <v>9</v>
      </c>
      <c r="V24" s="73"/>
      <c r="X24" s="73">
        <v>9</v>
      </c>
      <c r="Y24" s="73"/>
      <c r="Z24" s="73">
        <v>7</v>
      </c>
      <c r="AC24" s="101">
        <f t="shared" si="4"/>
        <v>8.25</v>
      </c>
      <c r="AD24" s="100">
        <f t="shared" si="5"/>
        <v>6.625</v>
      </c>
      <c r="AE24" s="30">
        <v>9</v>
      </c>
      <c r="AI24" s="108">
        <f t="shared" si="6"/>
        <v>7.875</v>
      </c>
      <c r="AJ24" s="202">
        <f t="shared" si="8"/>
        <v>23</v>
      </c>
      <c r="AL24" s="64" t="s">
        <v>30</v>
      </c>
      <c r="AM24" s="33" t="s">
        <v>77</v>
      </c>
      <c r="AN24" s="33"/>
      <c r="AO24" s="33"/>
      <c r="AP24" s="38"/>
    </row>
    <row r="25" spans="1:42" x14ac:dyDescent="0.25">
      <c r="A25" s="202">
        <f t="shared" si="7"/>
        <v>24</v>
      </c>
      <c r="B25" s="30">
        <v>7</v>
      </c>
      <c r="C25" s="30">
        <v>8</v>
      </c>
      <c r="D25" s="30">
        <v>6</v>
      </c>
      <c r="E25" s="73"/>
      <c r="F25" s="73"/>
      <c r="G25" s="73"/>
      <c r="I25" s="101">
        <f t="shared" si="0"/>
        <v>7</v>
      </c>
      <c r="J25" s="30">
        <v>5</v>
      </c>
      <c r="K25" s="30"/>
      <c r="N25" s="101">
        <f t="shared" si="1"/>
        <v>5</v>
      </c>
      <c r="O25" s="108">
        <f t="shared" si="2"/>
        <v>6</v>
      </c>
      <c r="P25" s="73">
        <v>6</v>
      </c>
      <c r="R25" s="101">
        <f t="shared" si="3"/>
        <v>6</v>
      </c>
      <c r="S25" s="73">
        <v>9</v>
      </c>
      <c r="T25" s="73"/>
      <c r="U25" s="30">
        <v>9</v>
      </c>
      <c r="V25" s="73"/>
      <c r="X25" s="73">
        <v>9</v>
      </c>
      <c r="Y25" s="73"/>
      <c r="Z25" s="73">
        <v>8</v>
      </c>
      <c r="AC25" s="101">
        <f t="shared" si="4"/>
        <v>8.75</v>
      </c>
      <c r="AD25" s="100">
        <f t="shared" si="5"/>
        <v>7.375</v>
      </c>
      <c r="AE25" s="30">
        <v>10</v>
      </c>
      <c r="AI25" s="108">
        <f t="shared" si="6"/>
        <v>7.791666666666667</v>
      </c>
      <c r="AJ25" s="202">
        <f t="shared" si="8"/>
        <v>24</v>
      </c>
      <c r="AL25" s="53" t="s">
        <v>5</v>
      </c>
      <c r="AM25" s="19" t="s">
        <v>50</v>
      </c>
      <c r="AN25"/>
      <c r="AO25"/>
      <c r="AP25" s="3"/>
    </row>
    <row r="26" spans="1:42" x14ac:dyDescent="0.25">
      <c r="A26" s="202">
        <f t="shared" si="7"/>
        <v>25</v>
      </c>
      <c r="B26" s="30">
        <v>7</v>
      </c>
      <c r="C26" s="30">
        <v>8</v>
      </c>
      <c r="D26" s="30">
        <v>7</v>
      </c>
      <c r="E26" s="73"/>
      <c r="F26" s="73"/>
      <c r="G26" s="73"/>
      <c r="I26" s="101">
        <f t="shared" si="0"/>
        <v>7.333333333333333</v>
      </c>
      <c r="J26" s="30">
        <v>6</v>
      </c>
      <c r="K26" s="30"/>
      <c r="N26" s="101">
        <f t="shared" si="1"/>
        <v>6</v>
      </c>
      <c r="O26" s="108">
        <f t="shared" si="2"/>
        <v>6.6666666666666661</v>
      </c>
      <c r="P26" s="73">
        <v>9</v>
      </c>
      <c r="R26" s="101">
        <f t="shared" si="3"/>
        <v>9</v>
      </c>
      <c r="T26" s="73">
        <v>10</v>
      </c>
      <c r="U26" s="30">
        <v>9</v>
      </c>
      <c r="V26" s="73">
        <v>10</v>
      </c>
      <c r="W26" s="73">
        <v>9</v>
      </c>
      <c r="Y26" s="73"/>
      <c r="Z26" s="73"/>
      <c r="AC26" s="101">
        <f t="shared" si="4"/>
        <v>9.5</v>
      </c>
      <c r="AD26" s="100">
        <f t="shared" si="5"/>
        <v>9.25</v>
      </c>
      <c r="AE26" s="30">
        <v>8</v>
      </c>
      <c r="AI26" s="108">
        <f t="shared" si="6"/>
        <v>7.9722222222222214</v>
      </c>
      <c r="AJ26" s="202">
        <f t="shared" si="8"/>
        <v>25</v>
      </c>
      <c r="AL26" s="53" t="s">
        <v>99</v>
      </c>
      <c r="AM26" s="19" t="s">
        <v>96</v>
      </c>
      <c r="AN26" s="30"/>
      <c r="AP26" s="38"/>
    </row>
    <row r="27" spans="1:42" x14ac:dyDescent="0.25">
      <c r="A27" s="201">
        <f t="shared" si="7"/>
        <v>26</v>
      </c>
      <c r="B27" s="30">
        <v>6</v>
      </c>
      <c r="C27" s="30">
        <v>6</v>
      </c>
      <c r="D27" s="30">
        <v>7</v>
      </c>
      <c r="E27" s="73"/>
      <c r="F27" s="73"/>
      <c r="G27" s="73"/>
      <c r="I27" s="101">
        <f t="shared" si="0"/>
        <v>6.333333333333333</v>
      </c>
      <c r="J27" s="30">
        <v>7</v>
      </c>
      <c r="K27" s="30"/>
      <c r="N27" s="101">
        <f t="shared" si="1"/>
        <v>7</v>
      </c>
      <c r="O27" s="108">
        <f t="shared" si="2"/>
        <v>6.6666666666666661</v>
      </c>
      <c r="P27" s="73">
        <v>5</v>
      </c>
      <c r="R27" s="101">
        <f t="shared" si="3"/>
        <v>5</v>
      </c>
      <c r="S27" s="73">
        <v>5</v>
      </c>
      <c r="T27" s="73"/>
      <c r="U27" s="30">
        <v>7</v>
      </c>
      <c r="V27" s="73"/>
      <c r="X27" s="73">
        <v>8</v>
      </c>
      <c r="Y27" s="73"/>
      <c r="Z27" s="73">
        <v>7</v>
      </c>
      <c r="AC27" s="101">
        <f t="shared" si="4"/>
        <v>6.75</v>
      </c>
      <c r="AD27" s="100">
        <f t="shared" si="5"/>
        <v>5.875</v>
      </c>
      <c r="AE27" s="30">
        <v>8</v>
      </c>
      <c r="AI27" s="108">
        <f t="shared" si="6"/>
        <v>6.8472222222222214</v>
      </c>
      <c r="AJ27" s="201">
        <f t="shared" si="8"/>
        <v>26</v>
      </c>
      <c r="AL27" s="64" t="s">
        <v>3</v>
      </c>
      <c r="AM27" s="33" t="s">
        <v>48</v>
      </c>
      <c r="AN27" s="33"/>
      <c r="AO27" s="33"/>
      <c r="AP27" s="38"/>
    </row>
    <row r="28" spans="1:42" x14ac:dyDescent="0.25">
      <c r="A28" s="202">
        <f t="shared" si="7"/>
        <v>27</v>
      </c>
      <c r="B28" s="30">
        <v>7</v>
      </c>
      <c r="C28" s="30">
        <v>6</v>
      </c>
      <c r="D28" s="30">
        <v>7</v>
      </c>
      <c r="E28" s="73"/>
      <c r="F28" s="73"/>
      <c r="G28" s="73"/>
      <c r="I28" s="101">
        <f t="shared" si="0"/>
        <v>6.666666666666667</v>
      </c>
      <c r="J28" s="30">
        <v>7</v>
      </c>
      <c r="K28" s="30"/>
      <c r="N28" s="101">
        <f t="shared" si="1"/>
        <v>7</v>
      </c>
      <c r="O28" s="108">
        <f t="shared" si="2"/>
        <v>6.8333333333333339</v>
      </c>
      <c r="P28" s="73">
        <v>5</v>
      </c>
      <c r="R28" s="101">
        <f t="shared" si="3"/>
        <v>5</v>
      </c>
      <c r="S28" s="73">
        <v>8</v>
      </c>
      <c r="T28" s="73"/>
      <c r="U28" s="30">
        <v>9</v>
      </c>
      <c r="V28" s="73"/>
      <c r="X28" s="73">
        <v>9</v>
      </c>
      <c r="Y28" s="73"/>
      <c r="Z28" s="73"/>
      <c r="AA28" s="30">
        <v>9</v>
      </c>
      <c r="AC28" s="101">
        <f t="shared" si="4"/>
        <v>8.75</v>
      </c>
      <c r="AD28" s="100">
        <f t="shared" si="5"/>
        <v>6.875</v>
      </c>
      <c r="AE28" s="30">
        <v>8</v>
      </c>
      <c r="AI28" s="108">
        <f t="shared" si="6"/>
        <v>7.2361111111111116</v>
      </c>
      <c r="AJ28" s="202">
        <f t="shared" si="8"/>
        <v>27</v>
      </c>
      <c r="AL28" s="64" t="s">
        <v>119</v>
      </c>
      <c r="AM28" s="66" t="s">
        <v>75</v>
      </c>
      <c r="AN28" s="66"/>
      <c r="AO28" s="66"/>
      <c r="AP28" s="67"/>
    </row>
    <row r="29" spans="1:42" x14ac:dyDescent="0.25">
      <c r="A29" s="201">
        <f t="shared" si="7"/>
        <v>28</v>
      </c>
      <c r="B29" s="30">
        <v>9</v>
      </c>
      <c r="C29" s="30">
        <v>9</v>
      </c>
      <c r="D29" s="30">
        <v>10</v>
      </c>
      <c r="E29" s="73"/>
      <c r="F29" s="73"/>
      <c r="G29" s="73"/>
      <c r="I29" s="101">
        <f t="shared" si="0"/>
        <v>9.3333333333333339</v>
      </c>
      <c r="J29" s="30">
        <v>8</v>
      </c>
      <c r="K29" s="30"/>
      <c r="N29" s="101">
        <f t="shared" si="1"/>
        <v>8</v>
      </c>
      <c r="O29" s="108">
        <f t="shared" si="2"/>
        <v>8.6666666666666679</v>
      </c>
      <c r="P29" s="73">
        <v>6</v>
      </c>
      <c r="R29" s="101">
        <f t="shared" si="3"/>
        <v>6</v>
      </c>
      <c r="S29" s="73">
        <v>9</v>
      </c>
      <c r="T29" s="73">
        <v>6</v>
      </c>
      <c r="U29" s="30">
        <v>9</v>
      </c>
      <c r="V29" s="73">
        <v>9</v>
      </c>
      <c r="Y29" s="73"/>
      <c r="Z29" s="73"/>
      <c r="AC29" s="101">
        <f t="shared" si="4"/>
        <v>8.25</v>
      </c>
      <c r="AD29" s="100">
        <f t="shared" si="5"/>
        <v>7.125</v>
      </c>
      <c r="AE29" s="30">
        <v>8</v>
      </c>
      <c r="AI29" s="108">
        <f t="shared" si="6"/>
        <v>7.9305555555555562</v>
      </c>
      <c r="AJ29" s="201">
        <f t="shared" si="8"/>
        <v>28</v>
      </c>
      <c r="AL29" s="53" t="s">
        <v>102</v>
      </c>
      <c r="AM29" s="19" t="s">
        <v>103</v>
      </c>
      <c r="AN29" s="30"/>
      <c r="AP29" s="38"/>
    </row>
    <row r="30" spans="1:42" x14ac:dyDescent="0.25">
      <c r="A30" s="202">
        <f t="shared" si="7"/>
        <v>29</v>
      </c>
      <c r="B30" s="30">
        <v>7</v>
      </c>
      <c r="C30" s="30">
        <v>7</v>
      </c>
      <c r="D30" s="30">
        <v>6</v>
      </c>
      <c r="E30" s="73"/>
      <c r="F30" s="73"/>
      <c r="G30" s="73"/>
      <c r="I30" s="101">
        <f t="shared" si="0"/>
        <v>6.666666666666667</v>
      </c>
      <c r="J30" s="30">
        <v>6</v>
      </c>
      <c r="K30" s="30"/>
      <c r="L30" s="30"/>
      <c r="N30" s="101">
        <f t="shared" si="1"/>
        <v>6</v>
      </c>
      <c r="O30" s="108">
        <f t="shared" si="2"/>
        <v>6.3333333333333339</v>
      </c>
      <c r="P30" s="73">
        <v>6</v>
      </c>
      <c r="R30" s="101">
        <f t="shared" si="3"/>
        <v>6</v>
      </c>
      <c r="S30" s="73">
        <v>8</v>
      </c>
      <c r="T30" s="73">
        <v>7</v>
      </c>
      <c r="U30" s="30">
        <v>8</v>
      </c>
      <c r="V30" s="73"/>
      <c r="Y30" s="73"/>
      <c r="Z30" s="73">
        <v>7</v>
      </c>
      <c r="AC30" s="101">
        <f t="shared" si="4"/>
        <v>7.5</v>
      </c>
      <c r="AD30" s="100">
        <f t="shared" si="5"/>
        <v>6.75</v>
      </c>
      <c r="AE30" s="30">
        <v>8</v>
      </c>
      <c r="AI30" s="108">
        <f t="shared" si="6"/>
        <v>7.0277777777777786</v>
      </c>
      <c r="AJ30" s="202">
        <f t="shared" si="8"/>
        <v>29</v>
      </c>
      <c r="AL30" s="64" t="s">
        <v>23</v>
      </c>
      <c r="AM30" s="33" t="s">
        <v>69</v>
      </c>
      <c r="AN30" s="33"/>
      <c r="AO30" s="33"/>
      <c r="AP30" s="38"/>
    </row>
    <row r="31" spans="1:42" ht="15.75" thickBot="1" x14ac:dyDescent="0.3">
      <c r="A31" s="230">
        <f t="shared" si="7"/>
        <v>30</v>
      </c>
      <c r="B31" s="46">
        <v>10</v>
      </c>
      <c r="C31" s="46">
        <v>10</v>
      </c>
      <c r="D31" s="46">
        <v>10</v>
      </c>
      <c r="E31" s="74"/>
      <c r="F31" s="74"/>
      <c r="G31" s="74"/>
      <c r="H31" s="46"/>
      <c r="I31" s="96">
        <f t="shared" si="0"/>
        <v>10</v>
      </c>
      <c r="J31" s="46">
        <v>9</v>
      </c>
      <c r="K31" s="46"/>
      <c r="L31" s="46"/>
      <c r="M31" s="46"/>
      <c r="N31" s="96">
        <f t="shared" si="1"/>
        <v>9</v>
      </c>
      <c r="O31" s="111">
        <f t="shared" si="2"/>
        <v>9.5</v>
      </c>
      <c r="P31" s="74">
        <v>10</v>
      </c>
      <c r="Q31" s="74"/>
      <c r="R31" s="96">
        <f t="shared" si="3"/>
        <v>10</v>
      </c>
      <c r="S31" s="74">
        <v>9</v>
      </c>
      <c r="T31" s="74">
        <v>9</v>
      </c>
      <c r="U31" s="46">
        <v>10</v>
      </c>
      <c r="V31" s="74">
        <v>10</v>
      </c>
      <c r="W31" s="74"/>
      <c r="X31" s="74"/>
      <c r="Y31" s="74"/>
      <c r="Z31" s="74"/>
      <c r="AA31" s="46"/>
      <c r="AB31" s="46"/>
      <c r="AC31" s="96">
        <f t="shared" si="4"/>
        <v>9.5</v>
      </c>
      <c r="AD31" s="97">
        <f t="shared" si="5"/>
        <v>9.75</v>
      </c>
      <c r="AE31" s="46">
        <v>10</v>
      </c>
      <c r="AF31" s="46"/>
      <c r="AG31" s="46"/>
      <c r="AH31" s="46"/>
      <c r="AI31" s="109">
        <f t="shared" si="6"/>
        <v>9.75</v>
      </c>
      <c r="AJ31" s="230">
        <f t="shared" si="8"/>
        <v>30</v>
      </c>
      <c r="AL31" s="64" t="s">
        <v>24</v>
      </c>
      <c r="AM31" s="33" t="s">
        <v>68</v>
      </c>
      <c r="AN31" s="33"/>
      <c r="AO31" s="33"/>
      <c r="AP31" s="38"/>
    </row>
    <row r="32" spans="1:42" x14ac:dyDescent="0.25">
      <c r="A32" s="201">
        <f t="shared" si="7"/>
        <v>31</v>
      </c>
      <c r="B32" s="47">
        <v>7</v>
      </c>
      <c r="C32" s="47">
        <v>6</v>
      </c>
      <c r="D32" s="47">
        <v>5</v>
      </c>
      <c r="E32" s="73"/>
      <c r="F32" s="73"/>
      <c r="G32" s="73"/>
      <c r="I32" s="101">
        <f t="shared" si="0"/>
        <v>6</v>
      </c>
      <c r="J32" s="47">
        <v>6</v>
      </c>
      <c r="K32" s="30">
        <v>5</v>
      </c>
      <c r="L32" s="30"/>
      <c r="M32" s="30">
        <v>7</v>
      </c>
      <c r="N32" s="101">
        <f t="shared" si="1"/>
        <v>6</v>
      </c>
      <c r="O32" s="108">
        <f t="shared" si="2"/>
        <v>6</v>
      </c>
      <c r="Q32" s="73">
        <v>6</v>
      </c>
      <c r="R32" s="101">
        <f t="shared" si="3"/>
        <v>6</v>
      </c>
      <c r="T32" s="73"/>
      <c r="U32" s="47">
        <v>8</v>
      </c>
      <c r="V32" s="73"/>
      <c r="Y32" s="73"/>
      <c r="Z32" s="73"/>
      <c r="AB32" s="30">
        <v>9</v>
      </c>
      <c r="AC32" s="101">
        <f t="shared" si="4"/>
        <v>8.5</v>
      </c>
      <c r="AD32" s="100">
        <f t="shared" si="5"/>
        <v>7.25</v>
      </c>
      <c r="AE32" s="47">
        <v>7</v>
      </c>
      <c r="AI32" s="108">
        <f t="shared" si="6"/>
        <v>6.75</v>
      </c>
      <c r="AJ32" s="201">
        <f t="shared" si="8"/>
        <v>31</v>
      </c>
      <c r="AL32" s="64" t="s">
        <v>19</v>
      </c>
      <c r="AM32" s="33" t="s">
        <v>72</v>
      </c>
      <c r="AN32" s="33"/>
      <c r="AO32" s="33"/>
      <c r="AP32" s="38"/>
    </row>
    <row r="33" spans="1:48" x14ac:dyDescent="0.25">
      <c r="A33" s="201">
        <f t="shared" si="7"/>
        <v>32</v>
      </c>
      <c r="B33" s="47">
        <v>5</v>
      </c>
      <c r="C33" s="47">
        <v>5</v>
      </c>
      <c r="D33" s="47">
        <v>5</v>
      </c>
      <c r="E33" s="73"/>
      <c r="F33" s="73"/>
      <c r="G33" s="73"/>
      <c r="I33" s="101">
        <f t="shared" si="0"/>
        <v>5</v>
      </c>
      <c r="J33" s="47">
        <v>5</v>
      </c>
      <c r="K33" s="30"/>
      <c r="L33" s="30"/>
      <c r="N33" s="101">
        <f t="shared" si="1"/>
        <v>5</v>
      </c>
      <c r="O33" s="108">
        <f t="shared" si="2"/>
        <v>5</v>
      </c>
      <c r="P33" s="73">
        <v>3</v>
      </c>
      <c r="R33" s="101">
        <f t="shared" si="3"/>
        <v>3</v>
      </c>
      <c r="T33" s="73">
        <v>6</v>
      </c>
      <c r="U33" s="47">
        <v>8</v>
      </c>
      <c r="V33" s="73">
        <v>6</v>
      </c>
      <c r="W33" s="73">
        <v>5</v>
      </c>
      <c r="Y33" s="73"/>
      <c r="Z33" s="73"/>
      <c r="AC33" s="101">
        <f t="shared" si="4"/>
        <v>6.25</v>
      </c>
      <c r="AD33" s="100">
        <f t="shared" si="5"/>
        <v>4.625</v>
      </c>
      <c r="AE33" s="47">
        <v>7</v>
      </c>
      <c r="AI33" s="108">
        <f t="shared" si="6"/>
        <v>5.541666666666667</v>
      </c>
      <c r="AJ33" s="201">
        <f t="shared" si="8"/>
        <v>32</v>
      </c>
      <c r="AL33" s="64" t="s">
        <v>15</v>
      </c>
      <c r="AM33" s="33" t="s">
        <v>161</v>
      </c>
      <c r="AN33" s="33"/>
      <c r="AO33" s="33"/>
      <c r="AP33" s="38"/>
    </row>
    <row r="34" spans="1:48" x14ac:dyDescent="0.25">
      <c r="A34" s="202">
        <f t="shared" si="7"/>
        <v>33</v>
      </c>
      <c r="B34" s="47">
        <v>5</v>
      </c>
      <c r="C34" s="47">
        <v>4</v>
      </c>
      <c r="D34" s="47">
        <v>3</v>
      </c>
      <c r="E34" s="73"/>
      <c r="F34" s="73"/>
      <c r="G34" s="73"/>
      <c r="I34" s="101">
        <f t="shared" si="0"/>
        <v>4</v>
      </c>
      <c r="J34" s="47">
        <v>1</v>
      </c>
      <c r="K34" s="30">
        <v>3</v>
      </c>
      <c r="L34" s="30"/>
      <c r="M34" s="30">
        <v>3</v>
      </c>
      <c r="N34" s="101">
        <f t="shared" si="1"/>
        <v>2.3333333333333335</v>
      </c>
      <c r="O34" s="108">
        <f t="shared" si="2"/>
        <v>3.166666666666667</v>
      </c>
      <c r="Q34" s="36"/>
      <c r="R34" s="36"/>
      <c r="T34" s="73"/>
      <c r="U34" s="47">
        <v>6</v>
      </c>
      <c r="V34" s="73"/>
      <c r="Y34" s="73"/>
      <c r="Z34" s="73"/>
      <c r="AB34" s="30">
        <v>5</v>
      </c>
      <c r="AC34" s="101">
        <f t="shared" si="4"/>
        <v>5.5</v>
      </c>
      <c r="AD34" s="100">
        <f t="shared" si="5"/>
        <v>5.5</v>
      </c>
      <c r="AE34" s="47">
        <v>7</v>
      </c>
      <c r="AI34" s="108">
        <f t="shared" si="6"/>
        <v>5.2222222222222223</v>
      </c>
      <c r="AJ34" s="202">
        <f t="shared" si="8"/>
        <v>33</v>
      </c>
      <c r="AL34" s="64" t="s">
        <v>26</v>
      </c>
      <c r="AM34" s="33" t="s">
        <v>70</v>
      </c>
      <c r="AN34" s="33"/>
      <c r="AO34" s="33"/>
      <c r="AP34" s="38"/>
    </row>
    <row r="35" spans="1:48" x14ac:dyDescent="0.25">
      <c r="A35" s="201">
        <f t="shared" si="7"/>
        <v>34</v>
      </c>
      <c r="B35" s="37">
        <v>5</v>
      </c>
      <c r="C35" s="36"/>
      <c r="D35" s="47">
        <v>5</v>
      </c>
      <c r="E35" s="72"/>
      <c r="F35" s="72"/>
      <c r="G35" s="72"/>
      <c r="H35" s="33"/>
      <c r="I35" s="101">
        <f t="shared" si="0"/>
        <v>5</v>
      </c>
      <c r="J35" s="36"/>
      <c r="K35" s="36"/>
      <c r="L35" s="33"/>
      <c r="M35" s="33"/>
      <c r="N35" s="36"/>
      <c r="O35" s="108">
        <f t="shared" si="2"/>
        <v>5</v>
      </c>
      <c r="P35" s="72"/>
      <c r="Q35" s="36"/>
      <c r="R35" s="36"/>
      <c r="S35" s="72"/>
      <c r="T35" s="72"/>
      <c r="U35" s="47">
        <v>7</v>
      </c>
      <c r="V35" s="72"/>
      <c r="W35" s="72"/>
      <c r="X35" s="72"/>
      <c r="Y35" s="72">
        <v>7</v>
      </c>
      <c r="Z35" s="72"/>
      <c r="AA35" s="33"/>
      <c r="AB35" s="33">
        <v>7</v>
      </c>
      <c r="AC35" s="101">
        <f t="shared" si="4"/>
        <v>7</v>
      </c>
      <c r="AD35" s="100">
        <f t="shared" si="5"/>
        <v>7</v>
      </c>
      <c r="AE35" s="47">
        <v>6</v>
      </c>
      <c r="AF35" s="33"/>
      <c r="AG35" s="33"/>
      <c r="AH35" s="33"/>
      <c r="AI35" s="108">
        <f t="shared" si="6"/>
        <v>6</v>
      </c>
      <c r="AJ35" s="201">
        <f t="shared" si="8"/>
        <v>34</v>
      </c>
      <c r="AL35" s="64" t="s">
        <v>25</v>
      </c>
      <c r="AM35" s="33" t="s">
        <v>67</v>
      </c>
      <c r="AN35" s="33"/>
      <c r="AO35" s="33"/>
      <c r="AP35" s="38"/>
    </row>
    <row r="36" spans="1:48" x14ac:dyDescent="0.25">
      <c r="A36" s="202">
        <f t="shared" si="7"/>
        <v>35</v>
      </c>
      <c r="B36" s="197">
        <v>6</v>
      </c>
      <c r="C36" s="47">
        <v>5</v>
      </c>
      <c r="D36" s="47">
        <v>5</v>
      </c>
      <c r="E36" s="72"/>
      <c r="F36" s="72"/>
      <c r="G36" s="72"/>
      <c r="H36" s="33"/>
      <c r="I36" s="101">
        <f t="shared" si="0"/>
        <v>5.333333333333333</v>
      </c>
      <c r="J36" s="47">
        <v>5</v>
      </c>
      <c r="K36" s="33">
        <v>7</v>
      </c>
      <c r="L36" s="33"/>
      <c r="M36" s="33"/>
      <c r="N36" s="101">
        <f t="shared" si="1"/>
        <v>6</v>
      </c>
      <c r="O36" s="108">
        <f t="shared" si="2"/>
        <v>5.6666666666666661</v>
      </c>
      <c r="P36" s="72"/>
      <c r="Q36" s="72">
        <v>7</v>
      </c>
      <c r="R36" s="101">
        <f t="shared" si="3"/>
        <v>7</v>
      </c>
      <c r="S36" s="72"/>
      <c r="T36" s="72"/>
      <c r="U36" s="47">
        <v>7</v>
      </c>
      <c r="V36" s="72"/>
      <c r="W36" s="75"/>
      <c r="X36" s="72"/>
      <c r="Y36" s="72">
        <v>7</v>
      </c>
      <c r="Z36" s="72"/>
      <c r="AA36" s="33"/>
      <c r="AB36" s="47">
        <v>7</v>
      </c>
      <c r="AC36" s="101">
        <f t="shared" si="4"/>
        <v>7</v>
      </c>
      <c r="AD36" s="100">
        <f t="shared" si="5"/>
        <v>7</v>
      </c>
      <c r="AE36" s="47">
        <v>8</v>
      </c>
      <c r="AF36" s="33"/>
      <c r="AG36" s="33"/>
      <c r="AH36" s="33"/>
      <c r="AI36" s="108">
        <f t="shared" si="6"/>
        <v>6.8888888888888884</v>
      </c>
      <c r="AJ36" s="202">
        <f t="shared" si="8"/>
        <v>35</v>
      </c>
      <c r="AL36" s="64" t="s">
        <v>16</v>
      </c>
      <c r="AM36" s="33" t="s">
        <v>64</v>
      </c>
      <c r="AN36" s="33"/>
      <c r="AO36" s="33"/>
      <c r="AP36" s="38"/>
      <c r="AV36" s="63"/>
    </row>
    <row r="37" spans="1:48" x14ac:dyDescent="0.25">
      <c r="A37" s="202">
        <f t="shared" si="7"/>
        <v>36</v>
      </c>
      <c r="B37" s="197">
        <v>5</v>
      </c>
      <c r="C37" s="47">
        <v>5</v>
      </c>
      <c r="D37" s="47">
        <v>4</v>
      </c>
      <c r="E37" s="73"/>
      <c r="F37" s="73"/>
      <c r="G37" s="73"/>
      <c r="I37" s="101">
        <f t="shared" si="0"/>
        <v>4.666666666666667</v>
      </c>
      <c r="J37" s="36"/>
      <c r="K37" s="47">
        <v>5</v>
      </c>
      <c r="L37" s="30"/>
      <c r="N37" s="101">
        <f t="shared" si="1"/>
        <v>5</v>
      </c>
      <c r="O37" s="108">
        <f t="shared" si="2"/>
        <v>4.8333333333333339</v>
      </c>
      <c r="P37" s="75"/>
      <c r="Q37" s="73">
        <v>5</v>
      </c>
      <c r="R37" s="101">
        <f t="shared" si="3"/>
        <v>5</v>
      </c>
      <c r="S37" s="75"/>
      <c r="T37" s="75"/>
      <c r="U37" s="47">
        <v>8</v>
      </c>
      <c r="V37" s="73"/>
      <c r="Y37" s="73">
        <v>8</v>
      </c>
      <c r="Z37" s="73"/>
      <c r="AB37" s="47">
        <v>7</v>
      </c>
      <c r="AC37" s="101">
        <f t="shared" si="4"/>
        <v>7.666666666666667</v>
      </c>
      <c r="AD37" s="100">
        <f t="shared" si="5"/>
        <v>6.3333333333333339</v>
      </c>
      <c r="AE37" s="47">
        <v>7</v>
      </c>
      <c r="AI37" s="108">
        <f t="shared" si="6"/>
        <v>6.0555555555555562</v>
      </c>
      <c r="AJ37" s="202">
        <f t="shared" si="8"/>
        <v>36</v>
      </c>
      <c r="AL37" s="64" t="s">
        <v>22</v>
      </c>
      <c r="AM37" s="33" t="s">
        <v>66</v>
      </c>
      <c r="AN37" s="33"/>
      <c r="AO37" s="33"/>
      <c r="AP37" s="38"/>
    </row>
    <row r="38" spans="1:48" x14ac:dyDescent="0.25">
      <c r="A38" s="202">
        <f t="shared" si="7"/>
        <v>37</v>
      </c>
      <c r="B38" s="197">
        <v>5</v>
      </c>
      <c r="C38" s="47">
        <v>5</v>
      </c>
      <c r="D38" s="47">
        <v>6</v>
      </c>
      <c r="E38" s="73"/>
      <c r="F38" s="73"/>
      <c r="G38" s="73"/>
      <c r="I38" s="101">
        <f t="shared" si="0"/>
        <v>5.333333333333333</v>
      </c>
      <c r="J38" s="47">
        <v>5</v>
      </c>
      <c r="K38" s="47">
        <v>6</v>
      </c>
      <c r="L38" s="30"/>
      <c r="M38" s="30">
        <v>6</v>
      </c>
      <c r="N38" s="101">
        <f t="shared" si="1"/>
        <v>5.666666666666667</v>
      </c>
      <c r="O38" s="108">
        <f t="shared" si="2"/>
        <v>5.5</v>
      </c>
      <c r="P38" s="75"/>
      <c r="Q38" s="73">
        <v>6</v>
      </c>
      <c r="R38" s="101">
        <f t="shared" si="3"/>
        <v>6</v>
      </c>
      <c r="S38" s="75"/>
      <c r="T38" s="75"/>
      <c r="U38" s="47">
        <v>7</v>
      </c>
      <c r="V38" s="73"/>
      <c r="Y38" s="73"/>
      <c r="Z38" s="73"/>
      <c r="AB38" s="47">
        <v>6</v>
      </c>
      <c r="AC38" s="101">
        <f t="shared" si="4"/>
        <v>6.5</v>
      </c>
      <c r="AD38" s="100">
        <f t="shared" si="5"/>
        <v>6.25</v>
      </c>
      <c r="AE38" s="47">
        <v>7</v>
      </c>
      <c r="AI38" s="108">
        <f t="shared" si="6"/>
        <v>6.25</v>
      </c>
      <c r="AJ38" s="202">
        <f t="shared" si="8"/>
        <v>37</v>
      </c>
      <c r="AL38" s="64" t="s">
        <v>27</v>
      </c>
      <c r="AM38" s="33" t="s">
        <v>76</v>
      </c>
      <c r="AN38" s="33"/>
      <c r="AO38" s="33"/>
      <c r="AP38" s="38"/>
    </row>
    <row r="39" spans="1:48" x14ac:dyDescent="0.25">
      <c r="A39" s="201">
        <f t="shared" si="7"/>
        <v>38</v>
      </c>
      <c r="B39" s="197">
        <v>5</v>
      </c>
      <c r="C39" s="47">
        <v>5</v>
      </c>
      <c r="D39" s="47">
        <v>5</v>
      </c>
      <c r="E39" s="73"/>
      <c r="F39" s="73"/>
      <c r="G39" s="73"/>
      <c r="I39" s="101">
        <f t="shared" si="0"/>
        <v>5</v>
      </c>
      <c r="J39" s="47">
        <v>1</v>
      </c>
      <c r="K39" s="47">
        <v>6</v>
      </c>
      <c r="L39" s="30"/>
      <c r="N39" s="101">
        <f t="shared" si="1"/>
        <v>3.5</v>
      </c>
      <c r="O39" s="108">
        <f t="shared" si="2"/>
        <v>4.25</v>
      </c>
      <c r="P39" s="75"/>
      <c r="Q39" s="73">
        <v>7</v>
      </c>
      <c r="R39" s="101">
        <f t="shared" si="3"/>
        <v>7</v>
      </c>
      <c r="S39" s="75"/>
      <c r="T39" s="73"/>
      <c r="U39" s="47">
        <v>7</v>
      </c>
      <c r="V39" s="73"/>
      <c r="Y39" s="73">
        <v>8</v>
      </c>
      <c r="Z39" s="73"/>
      <c r="AB39" s="47">
        <v>8</v>
      </c>
      <c r="AC39" s="101">
        <f t="shared" si="4"/>
        <v>7.666666666666667</v>
      </c>
      <c r="AD39" s="100">
        <f t="shared" si="5"/>
        <v>7.3333333333333339</v>
      </c>
      <c r="AE39" s="47">
        <v>8</v>
      </c>
      <c r="AI39" s="108">
        <f t="shared" si="6"/>
        <v>6.5277777777777786</v>
      </c>
      <c r="AJ39" s="201">
        <f t="shared" si="8"/>
        <v>38</v>
      </c>
      <c r="AL39" s="64" t="s">
        <v>28</v>
      </c>
      <c r="AM39" s="33" t="s">
        <v>74</v>
      </c>
      <c r="AN39" s="33"/>
      <c r="AO39" s="33"/>
      <c r="AP39" s="38"/>
    </row>
    <row r="40" spans="1:48" x14ac:dyDescent="0.25">
      <c r="A40" s="201">
        <f t="shared" si="7"/>
        <v>39</v>
      </c>
      <c r="B40" s="197">
        <v>7</v>
      </c>
      <c r="C40" s="47">
        <v>7</v>
      </c>
      <c r="D40" s="47">
        <v>7</v>
      </c>
      <c r="E40" s="73"/>
      <c r="F40" s="73"/>
      <c r="G40" s="73"/>
      <c r="I40" s="101">
        <f t="shared" si="0"/>
        <v>7</v>
      </c>
      <c r="J40" s="47">
        <v>9</v>
      </c>
      <c r="K40" s="47">
        <v>9</v>
      </c>
      <c r="L40" s="30"/>
      <c r="N40" s="101">
        <f t="shared" si="1"/>
        <v>9</v>
      </c>
      <c r="O40" s="108">
        <f t="shared" si="2"/>
        <v>8</v>
      </c>
      <c r="P40" s="75"/>
      <c r="Q40" s="73">
        <v>8</v>
      </c>
      <c r="R40" s="101">
        <f t="shared" si="3"/>
        <v>8</v>
      </c>
      <c r="T40" s="73"/>
      <c r="U40" s="47">
        <v>8</v>
      </c>
      <c r="V40" s="73"/>
      <c r="W40" s="75"/>
      <c r="Y40" s="73"/>
      <c r="Z40" s="73"/>
      <c r="AA40" s="30">
        <v>10</v>
      </c>
      <c r="AB40" s="47">
        <v>10</v>
      </c>
      <c r="AC40" s="101">
        <f t="shared" si="4"/>
        <v>9.3333333333333339</v>
      </c>
      <c r="AD40" s="100">
        <f t="shared" si="5"/>
        <v>8.6666666666666679</v>
      </c>
      <c r="AE40" s="47">
        <v>7</v>
      </c>
      <c r="AI40" s="108">
        <f t="shared" si="6"/>
        <v>7.8888888888888893</v>
      </c>
      <c r="AJ40" s="201">
        <f t="shared" si="8"/>
        <v>39</v>
      </c>
      <c r="AL40" s="53" t="s">
        <v>104</v>
      </c>
      <c r="AM40" s="19" t="s">
        <v>105</v>
      </c>
      <c r="AN40" s="30"/>
      <c r="AP40" s="38"/>
    </row>
    <row r="41" spans="1:48" x14ac:dyDescent="0.25">
      <c r="A41" s="201">
        <f t="shared" si="7"/>
        <v>40</v>
      </c>
      <c r="B41" s="36"/>
      <c r="C41" s="36"/>
      <c r="D41" s="36"/>
      <c r="E41" s="73"/>
      <c r="F41" s="73"/>
      <c r="G41" s="73"/>
      <c r="I41" s="36"/>
      <c r="J41" s="36"/>
      <c r="K41" s="36"/>
      <c r="L41" s="30"/>
      <c r="N41" s="36"/>
      <c r="O41" s="36"/>
      <c r="P41" s="75"/>
      <c r="Q41" s="36"/>
      <c r="R41" s="36"/>
      <c r="T41" s="73"/>
      <c r="U41" s="47">
        <v>6</v>
      </c>
      <c r="V41" s="73"/>
      <c r="W41" s="75"/>
      <c r="Y41" s="73"/>
      <c r="Z41" s="73"/>
      <c r="AA41" s="36"/>
      <c r="AB41" s="36"/>
      <c r="AC41" s="101">
        <f t="shared" si="4"/>
        <v>6</v>
      </c>
      <c r="AD41" s="100">
        <f t="shared" si="5"/>
        <v>6</v>
      </c>
      <c r="AE41" s="47">
        <v>6</v>
      </c>
      <c r="AI41" s="108">
        <f t="shared" si="6"/>
        <v>6</v>
      </c>
      <c r="AJ41" s="201">
        <f t="shared" si="8"/>
        <v>40</v>
      </c>
      <c r="AL41" s="53" t="s">
        <v>98</v>
      </c>
      <c r="AM41" s="19" t="s">
        <v>97</v>
      </c>
      <c r="AN41" s="30"/>
      <c r="AP41" s="38"/>
    </row>
    <row r="42" spans="1:48" x14ac:dyDescent="0.25">
      <c r="A42" s="202">
        <f t="shared" si="7"/>
        <v>41</v>
      </c>
      <c r="B42" s="47">
        <v>5</v>
      </c>
      <c r="C42" s="47">
        <v>5</v>
      </c>
      <c r="D42" s="47">
        <v>5</v>
      </c>
      <c r="E42" s="73"/>
      <c r="F42" s="73"/>
      <c r="G42" s="73"/>
      <c r="I42" s="101">
        <f t="shared" si="0"/>
        <v>5</v>
      </c>
      <c r="J42" s="47">
        <v>5</v>
      </c>
      <c r="K42" s="30">
        <v>6</v>
      </c>
      <c r="L42" s="30"/>
      <c r="N42" s="101">
        <f t="shared" si="1"/>
        <v>5.5</v>
      </c>
      <c r="O42" s="108">
        <f t="shared" si="2"/>
        <v>5.25</v>
      </c>
      <c r="P42" s="75"/>
      <c r="Q42" s="73">
        <v>6</v>
      </c>
      <c r="R42" s="101">
        <f t="shared" si="3"/>
        <v>6</v>
      </c>
      <c r="T42" s="73"/>
      <c r="U42" s="47">
        <v>6</v>
      </c>
      <c r="V42" s="73"/>
      <c r="Y42" s="73">
        <v>8</v>
      </c>
      <c r="Z42" s="73"/>
      <c r="AB42" s="30">
        <v>7</v>
      </c>
      <c r="AC42" s="101">
        <f t="shared" si="4"/>
        <v>7</v>
      </c>
      <c r="AD42" s="100">
        <f t="shared" si="5"/>
        <v>6.5</v>
      </c>
      <c r="AE42" s="47">
        <v>7</v>
      </c>
      <c r="AI42" s="108">
        <f t="shared" si="6"/>
        <v>6.25</v>
      </c>
      <c r="AJ42" s="202">
        <f t="shared" si="8"/>
        <v>41</v>
      </c>
      <c r="AL42" s="64" t="s">
        <v>116</v>
      </c>
      <c r="AM42" s="33" t="s">
        <v>51</v>
      </c>
      <c r="AN42" s="33"/>
      <c r="AO42" s="33"/>
      <c r="AP42" s="38"/>
    </row>
    <row r="43" spans="1:48" x14ac:dyDescent="0.25">
      <c r="A43" s="201">
        <f t="shared" si="7"/>
        <v>42</v>
      </c>
      <c r="B43" s="47">
        <v>6</v>
      </c>
      <c r="C43" s="47">
        <v>6</v>
      </c>
      <c r="D43" s="47">
        <v>5</v>
      </c>
      <c r="E43" s="73"/>
      <c r="F43" s="73"/>
      <c r="G43" s="73"/>
      <c r="I43" s="101">
        <f t="shared" si="0"/>
        <v>5.666666666666667</v>
      </c>
      <c r="J43" s="47">
        <v>6</v>
      </c>
      <c r="K43" s="30">
        <v>7</v>
      </c>
      <c r="L43" s="30"/>
      <c r="N43" s="101">
        <f t="shared" si="1"/>
        <v>6.5</v>
      </c>
      <c r="O43" s="108">
        <f t="shared" si="2"/>
        <v>6.0833333333333339</v>
      </c>
      <c r="P43" s="75"/>
      <c r="Q43" s="73">
        <v>5</v>
      </c>
      <c r="R43" s="101">
        <f t="shared" si="3"/>
        <v>5</v>
      </c>
      <c r="T43" s="73"/>
      <c r="U43" s="47">
        <v>8</v>
      </c>
      <c r="V43" s="73"/>
      <c r="Y43" s="73"/>
      <c r="Z43" s="73"/>
      <c r="AA43" s="30">
        <v>7</v>
      </c>
      <c r="AB43" s="30">
        <v>9</v>
      </c>
      <c r="AC43" s="101">
        <f t="shared" si="4"/>
        <v>8</v>
      </c>
      <c r="AD43" s="100">
        <f t="shared" si="5"/>
        <v>6.5</v>
      </c>
      <c r="AE43" s="47">
        <v>8</v>
      </c>
      <c r="AI43" s="108">
        <f t="shared" si="6"/>
        <v>6.8611111111111116</v>
      </c>
      <c r="AJ43" s="201">
        <f t="shared" si="8"/>
        <v>42</v>
      </c>
      <c r="AL43" s="64" t="s">
        <v>31</v>
      </c>
      <c r="AM43" s="33" t="s">
        <v>78</v>
      </c>
      <c r="AN43" s="33"/>
      <c r="AO43" s="33"/>
      <c r="AP43" s="38"/>
    </row>
    <row r="44" spans="1:48" x14ac:dyDescent="0.25">
      <c r="A44" s="202">
        <f t="shared" si="7"/>
        <v>43</v>
      </c>
      <c r="B44" s="47">
        <v>8</v>
      </c>
      <c r="C44" s="47">
        <v>8</v>
      </c>
      <c r="D44" s="47">
        <v>6</v>
      </c>
      <c r="E44" s="73"/>
      <c r="F44" s="73"/>
      <c r="G44" s="73"/>
      <c r="I44" s="101">
        <f t="shared" si="0"/>
        <v>7.333333333333333</v>
      </c>
      <c r="J44" s="47">
        <v>8</v>
      </c>
      <c r="K44" s="30">
        <v>9</v>
      </c>
      <c r="L44" s="30"/>
      <c r="N44" s="101">
        <f t="shared" si="1"/>
        <v>8.5</v>
      </c>
      <c r="O44" s="108">
        <f t="shared" si="2"/>
        <v>7.9166666666666661</v>
      </c>
      <c r="P44" s="75"/>
      <c r="Q44" s="73">
        <v>7</v>
      </c>
      <c r="R44" s="101">
        <f t="shared" si="3"/>
        <v>7</v>
      </c>
      <c r="T44" s="73"/>
      <c r="U44" s="47">
        <v>8</v>
      </c>
      <c r="V44" s="73"/>
      <c r="Y44" s="73"/>
      <c r="Z44" s="73"/>
      <c r="AA44" s="30">
        <v>9</v>
      </c>
      <c r="AB44" s="30">
        <v>7</v>
      </c>
      <c r="AC44" s="101">
        <f t="shared" si="4"/>
        <v>8</v>
      </c>
      <c r="AD44" s="100">
        <f t="shared" si="5"/>
        <v>7.5</v>
      </c>
      <c r="AE44" s="47">
        <v>8</v>
      </c>
      <c r="AI44" s="108">
        <f t="shared" si="6"/>
        <v>7.8055555555555545</v>
      </c>
      <c r="AJ44" s="202">
        <f t="shared" si="8"/>
        <v>43</v>
      </c>
      <c r="AL44" s="64" t="s">
        <v>32</v>
      </c>
      <c r="AM44" s="33" t="s">
        <v>79</v>
      </c>
      <c r="AN44" s="33"/>
      <c r="AO44" s="33"/>
      <c r="AP44" s="38"/>
    </row>
    <row r="45" spans="1:48" x14ac:dyDescent="0.25">
      <c r="A45" s="201">
        <f t="shared" si="7"/>
        <v>44</v>
      </c>
      <c r="B45" s="47">
        <v>7</v>
      </c>
      <c r="C45" s="47">
        <v>6</v>
      </c>
      <c r="D45" s="47">
        <v>7</v>
      </c>
      <c r="E45" s="73"/>
      <c r="F45" s="73"/>
      <c r="G45" s="73"/>
      <c r="I45" s="101">
        <f t="shared" si="0"/>
        <v>6.666666666666667</v>
      </c>
      <c r="J45" s="47">
        <v>5</v>
      </c>
      <c r="K45" s="30">
        <v>5</v>
      </c>
      <c r="L45" s="30"/>
      <c r="N45" s="101">
        <f t="shared" si="1"/>
        <v>5</v>
      </c>
      <c r="O45" s="108">
        <f t="shared" si="2"/>
        <v>5.8333333333333339</v>
      </c>
      <c r="P45" s="75"/>
      <c r="Q45" s="73">
        <v>6</v>
      </c>
      <c r="R45" s="101">
        <f t="shared" si="3"/>
        <v>6</v>
      </c>
      <c r="T45" s="73"/>
      <c r="U45" s="47">
        <v>8</v>
      </c>
      <c r="V45" s="73"/>
      <c r="Y45" s="73"/>
      <c r="Z45" s="73"/>
      <c r="AA45" s="30">
        <v>6</v>
      </c>
      <c r="AB45" s="30">
        <v>8</v>
      </c>
      <c r="AC45" s="101">
        <f t="shared" si="4"/>
        <v>7.333333333333333</v>
      </c>
      <c r="AD45" s="100">
        <f t="shared" si="5"/>
        <v>6.6666666666666661</v>
      </c>
      <c r="AE45" s="47">
        <v>8</v>
      </c>
      <c r="AI45" s="108">
        <f t="shared" si="6"/>
        <v>6.833333333333333</v>
      </c>
      <c r="AJ45" s="201">
        <f t="shared" si="8"/>
        <v>44</v>
      </c>
      <c r="AL45" s="64" t="s">
        <v>34</v>
      </c>
      <c r="AM45" s="33" t="s">
        <v>80</v>
      </c>
      <c r="AN45" s="33"/>
      <c r="AO45" s="33"/>
      <c r="AP45" s="38"/>
    </row>
    <row r="46" spans="1:48" x14ac:dyDescent="0.25">
      <c r="A46" s="201">
        <f t="shared" si="7"/>
        <v>45</v>
      </c>
      <c r="B46" s="47">
        <v>7</v>
      </c>
      <c r="C46" s="47">
        <v>6</v>
      </c>
      <c r="D46" s="47">
        <v>6</v>
      </c>
      <c r="E46" s="73"/>
      <c r="F46" s="73"/>
      <c r="G46" s="73"/>
      <c r="I46" s="101">
        <f t="shared" si="0"/>
        <v>6.333333333333333</v>
      </c>
      <c r="J46" s="47">
        <v>5</v>
      </c>
      <c r="K46" s="30">
        <v>5</v>
      </c>
      <c r="L46" s="30"/>
      <c r="M46" s="30">
        <v>6</v>
      </c>
      <c r="N46" s="101">
        <f t="shared" si="1"/>
        <v>5.333333333333333</v>
      </c>
      <c r="O46" s="108">
        <f t="shared" si="2"/>
        <v>5.833333333333333</v>
      </c>
      <c r="P46" s="75"/>
      <c r="Q46" s="73">
        <v>8</v>
      </c>
      <c r="R46" s="101">
        <f t="shared" si="3"/>
        <v>8</v>
      </c>
      <c r="T46" s="73"/>
      <c r="U46" s="47">
        <v>8</v>
      </c>
      <c r="V46" s="73"/>
      <c r="Y46" s="73"/>
      <c r="Z46" s="73"/>
      <c r="AB46" s="30">
        <v>8</v>
      </c>
      <c r="AC46" s="101">
        <f t="shared" si="4"/>
        <v>8</v>
      </c>
      <c r="AD46" s="100">
        <f t="shared" si="5"/>
        <v>8</v>
      </c>
      <c r="AE46" s="47">
        <v>9</v>
      </c>
      <c r="AI46" s="108">
        <f t="shared" si="6"/>
        <v>7.6111111111111107</v>
      </c>
      <c r="AJ46" s="201">
        <f t="shared" si="8"/>
        <v>45</v>
      </c>
      <c r="AL46" s="65" t="s">
        <v>45</v>
      </c>
      <c r="AM46" s="68" t="s">
        <v>44</v>
      </c>
      <c r="AN46" s="44"/>
      <c r="AO46" s="44"/>
      <c r="AP46" s="45"/>
    </row>
    <row r="47" spans="1:48" x14ac:dyDescent="0.25">
      <c r="A47" s="201">
        <f t="shared" si="7"/>
        <v>46</v>
      </c>
      <c r="B47" s="47">
        <v>8</v>
      </c>
      <c r="C47" s="47">
        <v>7</v>
      </c>
      <c r="D47" s="47">
        <v>9</v>
      </c>
      <c r="E47" s="73">
        <v>10</v>
      </c>
      <c r="F47" s="73"/>
      <c r="G47" s="73"/>
      <c r="I47" s="101">
        <f t="shared" si="0"/>
        <v>8.5</v>
      </c>
      <c r="J47" s="47">
        <v>7</v>
      </c>
      <c r="K47" s="30">
        <v>8</v>
      </c>
      <c r="L47" s="30"/>
      <c r="N47" s="101">
        <f t="shared" si="1"/>
        <v>7.5</v>
      </c>
      <c r="O47" s="108">
        <f t="shared" si="2"/>
        <v>8</v>
      </c>
      <c r="P47" s="75"/>
      <c r="Q47" s="73">
        <v>8</v>
      </c>
      <c r="R47" s="101">
        <f t="shared" si="3"/>
        <v>8</v>
      </c>
      <c r="T47" s="73"/>
      <c r="U47" s="47">
        <v>9</v>
      </c>
      <c r="V47" s="73"/>
      <c r="Y47" s="73"/>
      <c r="Z47" s="73"/>
      <c r="AB47" s="30">
        <v>9</v>
      </c>
      <c r="AC47" s="101">
        <f t="shared" si="4"/>
        <v>9</v>
      </c>
      <c r="AD47" s="100">
        <f t="shared" si="5"/>
        <v>8.5</v>
      </c>
      <c r="AE47" s="47">
        <v>9</v>
      </c>
      <c r="AI47" s="108">
        <f t="shared" si="6"/>
        <v>8.5</v>
      </c>
      <c r="AJ47" s="201">
        <f t="shared" si="8"/>
        <v>46</v>
      </c>
    </row>
    <row r="48" spans="1:48" x14ac:dyDescent="0.25">
      <c r="A48" s="202">
        <f t="shared" si="7"/>
        <v>47</v>
      </c>
      <c r="B48" s="47">
        <v>5</v>
      </c>
      <c r="C48" s="47">
        <v>5</v>
      </c>
      <c r="D48" s="47">
        <v>3</v>
      </c>
      <c r="E48" s="73"/>
      <c r="F48" s="73"/>
      <c r="G48" s="73"/>
      <c r="I48" s="101">
        <f t="shared" si="0"/>
        <v>4.333333333333333</v>
      </c>
      <c r="J48" s="47">
        <v>3</v>
      </c>
      <c r="K48" s="30">
        <v>5</v>
      </c>
      <c r="L48" s="30"/>
      <c r="N48" s="101">
        <f t="shared" si="1"/>
        <v>4</v>
      </c>
      <c r="O48" s="108">
        <f t="shared" si="2"/>
        <v>4.1666666666666661</v>
      </c>
      <c r="P48" s="75"/>
      <c r="Q48" s="73">
        <v>5</v>
      </c>
      <c r="R48" s="101">
        <f t="shared" si="3"/>
        <v>5</v>
      </c>
      <c r="T48" s="73"/>
      <c r="U48" s="47">
        <v>8</v>
      </c>
      <c r="V48" s="73"/>
      <c r="Y48" s="73"/>
      <c r="Z48" s="73"/>
      <c r="AA48" s="30">
        <v>5</v>
      </c>
      <c r="AB48" s="30">
        <v>7</v>
      </c>
      <c r="AC48" s="101">
        <f t="shared" si="4"/>
        <v>6.666666666666667</v>
      </c>
      <c r="AD48" s="100">
        <f t="shared" si="5"/>
        <v>5.8333333333333339</v>
      </c>
      <c r="AE48" s="47">
        <v>8</v>
      </c>
      <c r="AI48" s="108">
        <f t="shared" si="6"/>
        <v>6</v>
      </c>
      <c r="AJ48" s="202">
        <f t="shared" si="8"/>
        <v>47</v>
      </c>
    </row>
    <row r="49" spans="1:36" x14ac:dyDescent="0.25">
      <c r="A49" s="201">
        <f t="shared" si="7"/>
        <v>48</v>
      </c>
      <c r="B49" s="47">
        <v>6</v>
      </c>
      <c r="C49" s="47">
        <v>5</v>
      </c>
      <c r="D49" s="47">
        <v>5</v>
      </c>
      <c r="E49" s="73"/>
      <c r="F49" s="73"/>
      <c r="G49" s="73"/>
      <c r="I49" s="101">
        <f t="shared" si="0"/>
        <v>5.333333333333333</v>
      </c>
      <c r="J49" s="47">
        <v>2</v>
      </c>
      <c r="K49" s="30"/>
      <c r="L49" s="30"/>
      <c r="N49" s="101">
        <f t="shared" si="1"/>
        <v>2</v>
      </c>
      <c r="O49" s="108">
        <f t="shared" si="2"/>
        <v>3.6666666666666665</v>
      </c>
      <c r="P49" s="75">
        <v>5</v>
      </c>
      <c r="R49" s="101">
        <f t="shared" si="3"/>
        <v>5</v>
      </c>
      <c r="T49" s="73">
        <v>6</v>
      </c>
      <c r="U49" s="47">
        <v>7</v>
      </c>
      <c r="V49" s="73"/>
      <c r="Y49" s="73"/>
      <c r="Z49" s="73"/>
      <c r="AC49" s="101">
        <f t="shared" si="4"/>
        <v>6.5</v>
      </c>
      <c r="AD49" s="100">
        <f t="shared" si="5"/>
        <v>5.75</v>
      </c>
      <c r="AE49" s="47">
        <v>8</v>
      </c>
      <c r="AI49" s="108">
        <f t="shared" si="6"/>
        <v>5.8055555555555545</v>
      </c>
      <c r="AJ49" s="201">
        <f t="shared" si="8"/>
        <v>48</v>
      </c>
    </row>
    <row r="50" spans="1:36" x14ac:dyDescent="0.25">
      <c r="A50" s="201">
        <f t="shared" si="7"/>
        <v>49</v>
      </c>
      <c r="B50" s="47">
        <v>5</v>
      </c>
      <c r="C50" s="47">
        <v>6</v>
      </c>
      <c r="D50" s="47">
        <v>5</v>
      </c>
      <c r="E50" s="73"/>
      <c r="F50" s="73"/>
      <c r="G50" s="73"/>
      <c r="I50" s="101">
        <f t="shared" si="0"/>
        <v>5.333333333333333</v>
      </c>
      <c r="J50" s="36"/>
      <c r="K50" s="30">
        <v>5</v>
      </c>
      <c r="L50" s="30"/>
      <c r="N50" s="101">
        <f t="shared" si="1"/>
        <v>5</v>
      </c>
      <c r="O50" s="108">
        <f t="shared" si="2"/>
        <v>5.1666666666666661</v>
      </c>
      <c r="P50" s="75"/>
      <c r="Q50" s="36"/>
      <c r="R50" s="36"/>
      <c r="T50" s="73"/>
      <c r="U50" s="47">
        <v>7</v>
      </c>
      <c r="V50" s="73">
        <v>6</v>
      </c>
      <c r="W50" s="73">
        <v>6</v>
      </c>
      <c r="Y50" s="73">
        <v>8</v>
      </c>
      <c r="Z50" s="73"/>
      <c r="AB50" s="30">
        <v>7</v>
      </c>
      <c r="AC50" s="101">
        <f t="shared" si="4"/>
        <v>6.8</v>
      </c>
      <c r="AD50" s="100">
        <f t="shared" si="5"/>
        <v>6.8</v>
      </c>
      <c r="AE50" s="47">
        <v>8</v>
      </c>
      <c r="AI50" s="108">
        <f t="shared" si="6"/>
        <v>6.655555555555555</v>
      </c>
      <c r="AJ50" s="201">
        <f t="shared" si="8"/>
        <v>49</v>
      </c>
    </row>
    <row r="51" spans="1:36" x14ac:dyDescent="0.25">
      <c r="A51" s="201">
        <f t="shared" si="7"/>
        <v>50</v>
      </c>
      <c r="B51" s="47">
        <v>5</v>
      </c>
      <c r="C51" s="36"/>
      <c r="D51" s="47">
        <v>6</v>
      </c>
      <c r="E51" s="73"/>
      <c r="F51" s="73"/>
      <c r="G51" s="73"/>
      <c r="I51" s="101">
        <f t="shared" si="0"/>
        <v>5.5</v>
      </c>
      <c r="J51" s="36"/>
      <c r="K51" s="30"/>
      <c r="L51" s="30"/>
      <c r="N51" s="36"/>
      <c r="O51" s="108">
        <f t="shared" si="2"/>
        <v>5.5</v>
      </c>
      <c r="P51" s="36"/>
      <c r="R51" s="36"/>
      <c r="T51" s="73">
        <v>3</v>
      </c>
      <c r="U51" s="47">
        <v>7</v>
      </c>
      <c r="V51" s="73"/>
      <c r="Y51" s="73"/>
      <c r="Z51" s="73"/>
      <c r="AC51" s="101">
        <f t="shared" si="4"/>
        <v>5</v>
      </c>
      <c r="AD51" s="100">
        <f t="shared" si="5"/>
        <v>5</v>
      </c>
      <c r="AE51" s="47">
        <v>6</v>
      </c>
      <c r="AI51" s="108">
        <f t="shared" si="6"/>
        <v>5.5</v>
      </c>
      <c r="AJ51" s="201">
        <f t="shared" si="8"/>
        <v>50</v>
      </c>
    </row>
    <row r="52" spans="1:36" x14ac:dyDescent="0.25">
      <c r="A52" s="201">
        <f t="shared" si="7"/>
        <v>51</v>
      </c>
      <c r="B52" s="47">
        <v>8</v>
      </c>
      <c r="C52" s="47">
        <v>7</v>
      </c>
      <c r="D52" s="47">
        <v>8</v>
      </c>
      <c r="E52" s="73"/>
      <c r="F52" s="73"/>
      <c r="G52" s="73"/>
      <c r="I52" s="101">
        <f t="shared" si="0"/>
        <v>7.666666666666667</v>
      </c>
      <c r="J52" s="47">
        <v>8</v>
      </c>
      <c r="K52" s="30">
        <v>9</v>
      </c>
      <c r="L52" s="30"/>
      <c r="N52" s="101">
        <f t="shared" si="1"/>
        <v>8.5</v>
      </c>
      <c r="O52" s="108">
        <f t="shared" si="2"/>
        <v>8.0833333333333339</v>
      </c>
      <c r="P52" s="75"/>
      <c r="Q52" s="73">
        <v>9</v>
      </c>
      <c r="R52" s="101">
        <f t="shared" si="3"/>
        <v>9</v>
      </c>
      <c r="T52" s="73"/>
      <c r="U52" s="47">
        <v>9</v>
      </c>
      <c r="V52" s="36"/>
      <c r="W52" s="36"/>
      <c r="Y52" s="73"/>
      <c r="Z52" s="73"/>
      <c r="AA52" s="30">
        <v>9</v>
      </c>
      <c r="AB52" s="30">
        <v>10</v>
      </c>
      <c r="AC52" s="101">
        <f t="shared" si="4"/>
        <v>9.3333333333333339</v>
      </c>
      <c r="AD52" s="100">
        <f t="shared" si="5"/>
        <v>9.1666666666666679</v>
      </c>
      <c r="AE52" s="47">
        <v>9</v>
      </c>
      <c r="AI52" s="108">
        <f t="shared" si="6"/>
        <v>8.75</v>
      </c>
      <c r="AJ52" s="201">
        <f t="shared" si="8"/>
        <v>51</v>
      </c>
    </row>
    <row r="53" spans="1:36" x14ac:dyDescent="0.25">
      <c r="A53" s="201">
        <f t="shared" si="7"/>
        <v>52</v>
      </c>
      <c r="B53" s="47">
        <v>5</v>
      </c>
      <c r="C53" s="47">
        <v>5</v>
      </c>
      <c r="D53" s="47">
        <v>3</v>
      </c>
      <c r="E53" s="73"/>
      <c r="F53" s="73"/>
      <c r="G53" s="73"/>
      <c r="I53" s="101">
        <f t="shared" si="0"/>
        <v>4.333333333333333</v>
      </c>
      <c r="J53" s="47">
        <v>5</v>
      </c>
      <c r="K53" s="30"/>
      <c r="L53" s="30"/>
      <c r="N53" s="101">
        <f t="shared" si="1"/>
        <v>5</v>
      </c>
      <c r="O53" s="108">
        <f t="shared" si="2"/>
        <v>4.6666666666666661</v>
      </c>
      <c r="P53" s="36"/>
      <c r="R53" s="36"/>
      <c r="T53" s="73">
        <v>5</v>
      </c>
      <c r="U53" s="47">
        <v>8</v>
      </c>
      <c r="V53" s="73"/>
      <c r="W53" s="75"/>
      <c r="Y53" s="73"/>
      <c r="Z53" s="73"/>
      <c r="AC53" s="101">
        <f t="shared" si="4"/>
        <v>6.5</v>
      </c>
      <c r="AD53" s="100">
        <f t="shared" si="5"/>
        <v>6.5</v>
      </c>
      <c r="AE53" s="47">
        <v>8</v>
      </c>
      <c r="AI53" s="108">
        <f t="shared" si="6"/>
        <v>6.3888888888888884</v>
      </c>
      <c r="AJ53" s="201">
        <f t="shared" si="8"/>
        <v>52</v>
      </c>
    </row>
    <row r="54" spans="1:36" x14ac:dyDescent="0.25">
      <c r="A54" s="202">
        <f t="shared" si="7"/>
        <v>53</v>
      </c>
      <c r="B54" s="47">
        <v>6</v>
      </c>
      <c r="C54" s="47">
        <v>5</v>
      </c>
      <c r="D54" s="47">
        <v>6</v>
      </c>
      <c r="E54" s="73"/>
      <c r="F54" s="73"/>
      <c r="G54" s="73"/>
      <c r="I54" s="101">
        <f t="shared" si="0"/>
        <v>5.666666666666667</v>
      </c>
      <c r="J54" s="47">
        <v>5</v>
      </c>
      <c r="K54" s="30">
        <v>7</v>
      </c>
      <c r="L54" s="30"/>
      <c r="M54" s="30">
        <v>6</v>
      </c>
      <c r="N54" s="101">
        <f t="shared" si="1"/>
        <v>6</v>
      </c>
      <c r="O54" s="108">
        <f t="shared" si="2"/>
        <v>5.8333333333333339</v>
      </c>
      <c r="P54" s="75"/>
      <c r="Q54" s="73">
        <v>8</v>
      </c>
      <c r="R54" s="101">
        <f t="shared" si="3"/>
        <v>8</v>
      </c>
      <c r="T54" s="73"/>
      <c r="U54" s="47">
        <v>8</v>
      </c>
      <c r="V54" s="73">
        <v>3</v>
      </c>
      <c r="W54" s="36"/>
      <c r="Y54" s="73"/>
      <c r="Z54" s="73"/>
      <c r="AB54" s="30">
        <v>8</v>
      </c>
      <c r="AC54" s="101">
        <f t="shared" si="4"/>
        <v>6.333333333333333</v>
      </c>
      <c r="AD54" s="100">
        <f t="shared" si="5"/>
        <v>7.1666666666666661</v>
      </c>
      <c r="AE54" s="47">
        <v>7</v>
      </c>
      <c r="AI54" s="108">
        <f t="shared" si="6"/>
        <v>6.666666666666667</v>
      </c>
      <c r="AJ54" s="202">
        <f t="shared" si="8"/>
        <v>53</v>
      </c>
    </row>
    <row r="55" spans="1:36" x14ac:dyDescent="0.25">
      <c r="A55" s="202">
        <f t="shared" si="7"/>
        <v>54</v>
      </c>
      <c r="B55" s="47">
        <v>5</v>
      </c>
      <c r="C55" s="47">
        <v>5</v>
      </c>
      <c r="D55" s="47">
        <v>3</v>
      </c>
      <c r="E55" s="73"/>
      <c r="F55" s="73"/>
      <c r="G55" s="73"/>
      <c r="I55" s="101">
        <f t="shared" si="0"/>
        <v>4.333333333333333</v>
      </c>
      <c r="J55" s="47">
        <v>1</v>
      </c>
      <c r="K55" s="30">
        <v>6</v>
      </c>
      <c r="L55" s="30"/>
      <c r="N55" s="101">
        <f t="shared" si="1"/>
        <v>3.5</v>
      </c>
      <c r="O55" s="108">
        <f t="shared" si="2"/>
        <v>3.9166666666666665</v>
      </c>
      <c r="P55" s="75"/>
      <c r="Q55" s="73">
        <v>6</v>
      </c>
      <c r="R55" s="101">
        <f t="shared" si="3"/>
        <v>6</v>
      </c>
      <c r="T55" s="73"/>
      <c r="U55" s="47">
        <v>8</v>
      </c>
      <c r="V55" s="73"/>
      <c r="W55" s="75"/>
      <c r="Y55" s="73">
        <v>7</v>
      </c>
      <c r="Z55" s="73"/>
      <c r="AB55" s="30">
        <v>8</v>
      </c>
      <c r="AC55" s="101">
        <f t="shared" si="4"/>
        <v>7.666666666666667</v>
      </c>
      <c r="AD55" s="100">
        <f t="shared" si="5"/>
        <v>6.8333333333333339</v>
      </c>
      <c r="AE55" s="47">
        <v>8</v>
      </c>
      <c r="AI55" s="108">
        <f t="shared" si="6"/>
        <v>6.25</v>
      </c>
      <c r="AJ55" s="202">
        <f t="shared" si="8"/>
        <v>54</v>
      </c>
    </row>
    <row r="56" spans="1:36" x14ac:dyDescent="0.25">
      <c r="A56" s="201">
        <f t="shared" si="7"/>
        <v>55</v>
      </c>
      <c r="B56" s="47">
        <v>5</v>
      </c>
      <c r="C56" s="47">
        <v>5</v>
      </c>
      <c r="D56" s="47">
        <v>5</v>
      </c>
      <c r="E56" s="73"/>
      <c r="F56" s="73"/>
      <c r="G56" s="73"/>
      <c r="I56" s="101">
        <f t="shared" si="0"/>
        <v>5</v>
      </c>
      <c r="J56" s="47">
        <v>6</v>
      </c>
      <c r="K56" s="30"/>
      <c r="L56" s="30"/>
      <c r="N56" s="101">
        <f t="shared" si="1"/>
        <v>6</v>
      </c>
      <c r="O56" s="108">
        <f t="shared" si="2"/>
        <v>5.5</v>
      </c>
      <c r="P56" s="75">
        <v>6</v>
      </c>
      <c r="R56" s="101">
        <f t="shared" si="3"/>
        <v>6</v>
      </c>
      <c r="T56" s="73">
        <v>5</v>
      </c>
      <c r="U56" s="47">
        <v>7</v>
      </c>
      <c r="V56" s="73">
        <v>5</v>
      </c>
      <c r="W56" s="75">
        <v>5</v>
      </c>
      <c r="Y56" s="73"/>
      <c r="Z56" s="73"/>
      <c r="AC56" s="101">
        <f t="shared" si="4"/>
        <v>5.5</v>
      </c>
      <c r="AD56" s="100">
        <f t="shared" si="5"/>
        <v>5.75</v>
      </c>
      <c r="AE56" s="47">
        <v>6</v>
      </c>
      <c r="AI56" s="108">
        <f t="shared" si="6"/>
        <v>5.75</v>
      </c>
      <c r="AJ56" s="201">
        <f t="shared" si="8"/>
        <v>55</v>
      </c>
    </row>
    <row r="57" spans="1:36" x14ac:dyDescent="0.25">
      <c r="A57" s="201">
        <f t="shared" si="7"/>
        <v>56</v>
      </c>
      <c r="B57" s="73">
        <v>8</v>
      </c>
      <c r="C57" s="73">
        <v>6</v>
      </c>
      <c r="D57" s="73">
        <v>8</v>
      </c>
      <c r="E57" s="73"/>
      <c r="F57" s="73"/>
      <c r="G57" s="73"/>
      <c r="H57" s="73"/>
      <c r="I57" s="101">
        <f t="shared" si="0"/>
        <v>7.333333333333333</v>
      </c>
      <c r="J57" s="73">
        <v>7</v>
      </c>
      <c r="K57" s="30"/>
      <c r="L57" s="30"/>
      <c r="N57" s="101">
        <f t="shared" si="1"/>
        <v>7</v>
      </c>
      <c r="O57" s="108">
        <f t="shared" si="2"/>
        <v>7.1666666666666661</v>
      </c>
      <c r="P57" s="73">
        <v>6</v>
      </c>
      <c r="R57" s="101">
        <f t="shared" si="3"/>
        <v>6</v>
      </c>
      <c r="T57" s="73">
        <v>7</v>
      </c>
      <c r="U57" s="73">
        <v>9</v>
      </c>
      <c r="V57" s="73">
        <v>8</v>
      </c>
      <c r="W57" s="73">
        <v>6</v>
      </c>
      <c r="Y57" s="73"/>
      <c r="Z57" s="73"/>
      <c r="AC57" s="101">
        <f t="shared" si="4"/>
        <v>7.5</v>
      </c>
      <c r="AD57" s="100">
        <f t="shared" si="5"/>
        <v>6.75</v>
      </c>
      <c r="AE57" s="47">
        <v>8</v>
      </c>
      <c r="AI57" s="108">
        <f t="shared" si="6"/>
        <v>7.3055555555555545</v>
      </c>
      <c r="AJ57" s="201">
        <f t="shared" si="8"/>
        <v>56</v>
      </c>
    </row>
    <row r="58" spans="1:36" x14ac:dyDescent="0.25">
      <c r="A58" s="202">
        <f t="shared" si="7"/>
        <v>57</v>
      </c>
      <c r="B58" s="73">
        <v>5</v>
      </c>
      <c r="C58" s="73">
        <v>5</v>
      </c>
      <c r="D58" s="73">
        <v>5</v>
      </c>
      <c r="E58" s="73"/>
      <c r="F58" s="73"/>
      <c r="G58" s="73"/>
      <c r="H58" s="73"/>
      <c r="I58" s="101">
        <f t="shared" si="0"/>
        <v>5</v>
      </c>
      <c r="J58" s="47">
        <v>5</v>
      </c>
      <c r="K58" s="30">
        <v>3</v>
      </c>
      <c r="L58" s="30"/>
      <c r="N58" s="101">
        <f t="shared" si="1"/>
        <v>4</v>
      </c>
      <c r="O58" s="108">
        <f t="shared" si="2"/>
        <v>4.5</v>
      </c>
      <c r="P58" s="75"/>
      <c r="Q58" s="73">
        <v>2</v>
      </c>
      <c r="R58" s="101">
        <f t="shared" si="3"/>
        <v>2</v>
      </c>
      <c r="T58" s="73"/>
      <c r="U58" s="47">
        <v>8</v>
      </c>
      <c r="V58" s="73"/>
      <c r="Y58" s="73">
        <v>6</v>
      </c>
      <c r="Z58" s="73"/>
      <c r="AB58" s="30">
        <v>6</v>
      </c>
      <c r="AC58" s="101">
        <f t="shared" si="4"/>
        <v>6.666666666666667</v>
      </c>
      <c r="AD58" s="100">
        <f t="shared" si="5"/>
        <v>4.3333333333333339</v>
      </c>
      <c r="AE58" s="47">
        <v>8</v>
      </c>
      <c r="AI58" s="108">
        <f t="shared" si="6"/>
        <v>5.6111111111111116</v>
      </c>
      <c r="AJ58" s="202">
        <f t="shared" si="8"/>
        <v>57</v>
      </c>
    </row>
    <row r="59" spans="1:36" x14ac:dyDescent="0.25">
      <c r="A59" s="202">
        <f t="shared" si="7"/>
        <v>58</v>
      </c>
      <c r="B59" s="47">
        <v>10</v>
      </c>
      <c r="C59" s="47">
        <v>8</v>
      </c>
      <c r="D59" s="47">
        <v>9</v>
      </c>
      <c r="E59" s="73"/>
      <c r="F59" s="73"/>
      <c r="G59" s="73"/>
      <c r="H59" s="47">
        <v>10</v>
      </c>
      <c r="I59" s="101">
        <f t="shared" si="0"/>
        <v>9.25</v>
      </c>
      <c r="J59" s="47">
        <v>8</v>
      </c>
      <c r="K59" s="30">
        <v>9</v>
      </c>
      <c r="L59" s="30"/>
      <c r="N59" s="101">
        <f t="shared" si="1"/>
        <v>8.5</v>
      </c>
      <c r="O59" s="108">
        <f t="shared" si="2"/>
        <v>8.875</v>
      </c>
      <c r="P59" s="75"/>
      <c r="Q59" s="73">
        <v>9</v>
      </c>
      <c r="R59" s="101">
        <f t="shared" si="3"/>
        <v>9</v>
      </c>
      <c r="T59" s="73"/>
      <c r="U59" s="47">
        <v>9</v>
      </c>
      <c r="V59" s="73"/>
      <c r="Y59" s="73"/>
      <c r="Z59" s="73"/>
      <c r="AB59" s="30">
        <v>9</v>
      </c>
      <c r="AC59" s="101">
        <f t="shared" si="4"/>
        <v>9</v>
      </c>
      <c r="AD59" s="100">
        <f t="shared" si="5"/>
        <v>9</v>
      </c>
      <c r="AE59" s="47">
        <v>9</v>
      </c>
      <c r="AI59" s="108">
        <f t="shared" si="6"/>
        <v>8.9583333333333339</v>
      </c>
      <c r="AJ59" s="202">
        <f t="shared" si="8"/>
        <v>58</v>
      </c>
    </row>
    <row r="60" spans="1:36" x14ac:dyDescent="0.25">
      <c r="A60" s="202">
        <f t="shared" si="7"/>
        <v>59</v>
      </c>
      <c r="B60" s="47">
        <v>7</v>
      </c>
      <c r="C60" s="47">
        <v>6</v>
      </c>
      <c r="D60" s="47">
        <v>6</v>
      </c>
      <c r="E60" s="73"/>
      <c r="F60" s="73"/>
      <c r="G60" s="73"/>
      <c r="I60" s="101">
        <f t="shared" si="0"/>
        <v>6.333333333333333</v>
      </c>
      <c r="J60" s="47">
        <v>6</v>
      </c>
      <c r="K60" s="30"/>
      <c r="L60" s="30"/>
      <c r="N60" s="101">
        <f t="shared" si="1"/>
        <v>6</v>
      </c>
      <c r="O60" s="108">
        <f t="shared" si="2"/>
        <v>6.1666666666666661</v>
      </c>
      <c r="P60" s="75">
        <v>6</v>
      </c>
      <c r="R60" s="101">
        <f t="shared" si="3"/>
        <v>6</v>
      </c>
      <c r="T60" s="73">
        <v>6</v>
      </c>
      <c r="U60" s="47">
        <v>8</v>
      </c>
      <c r="V60" s="73">
        <v>7</v>
      </c>
      <c r="W60" s="75">
        <v>8</v>
      </c>
      <c r="Y60" s="73"/>
      <c r="Z60" s="73"/>
      <c r="AC60" s="101">
        <f t="shared" si="4"/>
        <v>7.25</v>
      </c>
      <c r="AD60" s="100">
        <f t="shared" si="5"/>
        <v>6.625</v>
      </c>
      <c r="AE60" s="47">
        <v>9</v>
      </c>
      <c r="AI60" s="108">
        <f t="shared" si="6"/>
        <v>7.2638888888888884</v>
      </c>
      <c r="AJ60" s="202">
        <f t="shared" si="8"/>
        <v>59</v>
      </c>
    </row>
    <row r="61" spans="1:36" x14ac:dyDescent="0.25">
      <c r="A61" s="201">
        <f t="shared" si="7"/>
        <v>60</v>
      </c>
      <c r="B61" s="47">
        <v>6</v>
      </c>
      <c r="C61" s="47">
        <v>6</v>
      </c>
      <c r="D61" s="47">
        <v>7</v>
      </c>
      <c r="E61" s="73"/>
      <c r="F61" s="73"/>
      <c r="G61" s="73"/>
      <c r="I61" s="101">
        <f t="shared" si="0"/>
        <v>6.333333333333333</v>
      </c>
      <c r="J61" s="47">
        <v>9</v>
      </c>
      <c r="K61" s="30">
        <v>8</v>
      </c>
      <c r="L61" s="30"/>
      <c r="N61" s="101">
        <f t="shared" si="1"/>
        <v>8.5</v>
      </c>
      <c r="O61" s="108">
        <f t="shared" si="2"/>
        <v>7.4166666666666661</v>
      </c>
      <c r="P61" s="75"/>
      <c r="Q61" s="73">
        <v>5</v>
      </c>
      <c r="R61" s="101">
        <f t="shared" si="3"/>
        <v>5</v>
      </c>
      <c r="T61" s="73"/>
      <c r="U61" s="47">
        <v>8</v>
      </c>
      <c r="V61" s="73"/>
      <c r="Y61" s="73">
        <v>7</v>
      </c>
      <c r="Z61" s="73"/>
      <c r="AB61" s="33">
        <v>9</v>
      </c>
      <c r="AC61" s="101">
        <f t="shared" si="4"/>
        <v>8</v>
      </c>
      <c r="AD61" s="100">
        <f t="shared" si="5"/>
        <v>6.5</v>
      </c>
      <c r="AE61" s="47">
        <v>8</v>
      </c>
      <c r="AI61" s="108">
        <f t="shared" si="6"/>
        <v>7.3055555555555545</v>
      </c>
      <c r="AJ61" s="201">
        <f t="shared" si="8"/>
        <v>60</v>
      </c>
    </row>
    <row r="62" spans="1:36" ht="15.75" thickBot="1" x14ac:dyDescent="0.3">
      <c r="A62" s="203">
        <f t="shared" si="7"/>
        <v>61</v>
      </c>
      <c r="B62" s="46">
        <v>5</v>
      </c>
      <c r="C62" s="46">
        <v>6</v>
      </c>
      <c r="D62" s="46">
        <v>5</v>
      </c>
      <c r="E62" s="74"/>
      <c r="F62" s="74"/>
      <c r="G62" s="74"/>
      <c r="H62" s="46"/>
      <c r="I62" s="96">
        <f t="shared" si="0"/>
        <v>5.333333333333333</v>
      </c>
      <c r="J62" s="48">
        <v>6</v>
      </c>
      <c r="K62" s="46">
        <v>5</v>
      </c>
      <c r="L62" s="46"/>
      <c r="M62" s="46">
        <v>7</v>
      </c>
      <c r="N62" s="96">
        <f t="shared" si="1"/>
        <v>6</v>
      </c>
      <c r="O62" s="111">
        <f t="shared" si="2"/>
        <v>5.6666666666666661</v>
      </c>
      <c r="P62" s="231"/>
      <c r="Q62" s="74">
        <v>5</v>
      </c>
      <c r="R62" s="96">
        <f t="shared" si="3"/>
        <v>5</v>
      </c>
      <c r="S62" s="74"/>
      <c r="T62" s="74"/>
      <c r="U62" s="46">
        <v>7</v>
      </c>
      <c r="V62" s="74"/>
      <c r="W62" s="74"/>
      <c r="X62" s="74"/>
      <c r="Y62" s="74"/>
      <c r="Z62" s="74"/>
      <c r="AA62" s="46"/>
      <c r="AB62" s="48">
        <v>9</v>
      </c>
      <c r="AC62" s="96">
        <f t="shared" si="4"/>
        <v>8</v>
      </c>
      <c r="AD62" s="97">
        <f t="shared" si="5"/>
        <v>6.5</v>
      </c>
      <c r="AE62" s="48">
        <v>8</v>
      </c>
      <c r="AF62" s="46"/>
      <c r="AG62" s="46"/>
      <c r="AH62" s="46"/>
      <c r="AI62" s="111">
        <f t="shared" si="6"/>
        <v>6.7222222222222214</v>
      </c>
      <c r="AJ62" s="203">
        <f t="shared" si="8"/>
        <v>61</v>
      </c>
    </row>
    <row r="63" spans="1:36" x14ac:dyDescent="0.25">
      <c r="A63" s="201">
        <f t="shared" si="7"/>
        <v>62</v>
      </c>
      <c r="B63" s="47">
        <v>8</v>
      </c>
      <c r="C63" s="47">
        <v>7</v>
      </c>
      <c r="D63" s="47">
        <v>6</v>
      </c>
      <c r="E63" s="73">
        <v>10</v>
      </c>
      <c r="F63" s="73">
        <v>5</v>
      </c>
      <c r="G63" s="73"/>
      <c r="I63" s="101">
        <f t="shared" si="0"/>
        <v>7.2</v>
      </c>
      <c r="J63" s="47">
        <v>6</v>
      </c>
      <c r="K63" s="47">
        <v>5</v>
      </c>
      <c r="L63" s="30"/>
      <c r="N63" s="101">
        <f t="shared" si="1"/>
        <v>5.5</v>
      </c>
      <c r="O63" s="108">
        <f t="shared" si="2"/>
        <v>6.35</v>
      </c>
      <c r="P63" s="75"/>
      <c r="Q63" s="73">
        <v>5</v>
      </c>
      <c r="R63" s="101">
        <f t="shared" si="3"/>
        <v>5</v>
      </c>
      <c r="T63" s="73"/>
      <c r="U63" s="47">
        <v>8</v>
      </c>
      <c r="V63" s="73"/>
      <c r="Y63" s="73"/>
      <c r="Z63" s="73"/>
      <c r="AB63" s="47"/>
      <c r="AC63" s="101">
        <f t="shared" si="4"/>
        <v>8</v>
      </c>
      <c r="AD63" s="100">
        <f t="shared" si="5"/>
        <v>6.5</v>
      </c>
      <c r="AE63" s="47">
        <v>8</v>
      </c>
      <c r="AI63" s="108">
        <f t="shared" si="6"/>
        <v>6.95</v>
      </c>
      <c r="AJ63" s="201">
        <f t="shared" si="8"/>
        <v>62</v>
      </c>
    </row>
    <row r="64" spans="1:36" x14ac:dyDescent="0.25">
      <c r="A64" s="201">
        <f t="shared" si="7"/>
        <v>63</v>
      </c>
      <c r="B64" s="47">
        <v>7</v>
      </c>
      <c r="C64" s="47">
        <v>7</v>
      </c>
      <c r="D64" s="47">
        <v>5</v>
      </c>
      <c r="E64" s="73">
        <v>9</v>
      </c>
      <c r="F64" s="73">
        <v>5</v>
      </c>
      <c r="G64" s="73">
        <v>5</v>
      </c>
      <c r="I64" s="101">
        <f t="shared" si="0"/>
        <v>6.333333333333333</v>
      </c>
      <c r="J64" s="47">
        <v>6</v>
      </c>
      <c r="K64" s="47">
        <v>6</v>
      </c>
      <c r="L64" s="30"/>
      <c r="N64" s="101">
        <f t="shared" si="1"/>
        <v>6</v>
      </c>
      <c r="O64" s="108">
        <f t="shared" si="2"/>
        <v>6.1666666666666661</v>
      </c>
      <c r="P64" s="75"/>
      <c r="R64" s="36"/>
      <c r="T64" s="73"/>
      <c r="U64" s="47">
        <v>8</v>
      </c>
      <c r="V64" s="73"/>
      <c r="W64" s="75"/>
      <c r="Y64" s="73"/>
      <c r="Z64" s="73"/>
      <c r="AC64" s="101">
        <f t="shared" si="4"/>
        <v>8</v>
      </c>
      <c r="AD64" s="100">
        <f t="shared" si="5"/>
        <v>8</v>
      </c>
      <c r="AE64" s="47">
        <v>8</v>
      </c>
      <c r="AI64" s="108">
        <f t="shared" si="6"/>
        <v>7.3888888888888884</v>
      </c>
      <c r="AJ64" s="201">
        <f t="shared" si="8"/>
        <v>63</v>
      </c>
    </row>
    <row r="65" spans="1:36" x14ac:dyDescent="0.25">
      <c r="A65" s="201">
        <f t="shared" si="7"/>
        <v>64</v>
      </c>
      <c r="B65" s="47">
        <v>5</v>
      </c>
      <c r="C65" s="47">
        <v>4</v>
      </c>
      <c r="E65" s="73">
        <v>7</v>
      </c>
      <c r="F65" s="73"/>
      <c r="G65" s="73"/>
      <c r="I65" s="101">
        <f t="shared" si="0"/>
        <v>5.333333333333333</v>
      </c>
      <c r="J65" s="47">
        <v>1</v>
      </c>
      <c r="K65" s="30"/>
      <c r="L65" s="30">
        <v>6</v>
      </c>
      <c r="N65" s="101">
        <f t="shared" si="1"/>
        <v>3.5</v>
      </c>
      <c r="O65" s="108">
        <f t="shared" si="2"/>
        <v>4.4166666666666661</v>
      </c>
      <c r="P65" s="75"/>
      <c r="R65" s="36"/>
      <c r="T65" s="73"/>
      <c r="U65" s="47">
        <v>7</v>
      </c>
      <c r="V65" s="73"/>
      <c r="Y65" s="73"/>
      <c r="Z65" s="73"/>
      <c r="AC65" s="101">
        <f t="shared" si="4"/>
        <v>7</v>
      </c>
      <c r="AD65" s="100">
        <f t="shared" si="5"/>
        <v>7</v>
      </c>
      <c r="AE65" s="47">
        <v>8</v>
      </c>
      <c r="AF65" s="30">
        <v>2</v>
      </c>
      <c r="AG65" s="30">
        <v>7</v>
      </c>
      <c r="AH65" s="30">
        <v>6</v>
      </c>
      <c r="AI65" s="108">
        <f t="shared" si="6"/>
        <v>5.7361111111111107</v>
      </c>
      <c r="AJ65" s="201">
        <f t="shared" si="8"/>
        <v>64</v>
      </c>
    </row>
    <row r="66" spans="1:36" x14ac:dyDescent="0.25">
      <c r="A66" s="202">
        <f t="shared" si="7"/>
        <v>65</v>
      </c>
      <c r="B66" s="47">
        <v>5</v>
      </c>
      <c r="C66" s="47">
        <v>5</v>
      </c>
      <c r="D66" s="30">
        <v>7</v>
      </c>
      <c r="E66" s="73"/>
      <c r="F66" s="36"/>
      <c r="G66" s="73">
        <v>5</v>
      </c>
      <c r="I66" s="101">
        <f t="shared" si="0"/>
        <v>5.5</v>
      </c>
      <c r="J66" s="47">
        <v>3</v>
      </c>
      <c r="K66" s="30">
        <v>5</v>
      </c>
      <c r="L66" s="30"/>
      <c r="M66" s="30">
        <v>6</v>
      </c>
      <c r="N66" s="101">
        <f t="shared" si="1"/>
        <v>4.666666666666667</v>
      </c>
      <c r="O66" s="108">
        <f t="shared" si="2"/>
        <v>5.0833333333333339</v>
      </c>
      <c r="P66" s="75"/>
      <c r="R66" s="36"/>
      <c r="T66" s="73"/>
      <c r="U66" s="47">
        <v>7</v>
      </c>
      <c r="V66" s="73"/>
      <c r="Y66" s="73"/>
      <c r="Z66" s="73"/>
      <c r="AC66" s="101">
        <f t="shared" si="4"/>
        <v>7</v>
      </c>
      <c r="AD66" s="100">
        <f t="shared" si="5"/>
        <v>7</v>
      </c>
      <c r="AE66" s="47">
        <v>7</v>
      </c>
      <c r="AI66" s="108">
        <f t="shared" si="6"/>
        <v>6.3611111111111116</v>
      </c>
      <c r="AJ66" s="202">
        <f t="shared" si="8"/>
        <v>65</v>
      </c>
    </row>
    <row r="67" spans="1:36" x14ac:dyDescent="0.25">
      <c r="A67" s="201">
        <f t="shared" si="7"/>
        <v>66</v>
      </c>
      <c r="B67" s="47">
        <v>5</v>
      </c>
      <c r="C67" s="47">
        <v>5</v>
      </c>
      <c r="D67" s="30">
        <v>5</v>
      </c>
      <c r="E67" s="73"/>
      <c r="F67" s="73">
        <v>5</v>
      </c>
      <c r="G67" s="73">
        <v>5</v>
      </c>
      <c r="H67" s="73">
        <v>8</v>
      </c>
      <c r="I67" s="101">
        <f t="shared" ref="I67:I91" si="9">AVERAGE(B67:H67)</f>
        <v>5.5</v>
      </c>
      <c r="J67" s="47">
        <v>1</v>
      </c>
      <c r="K67" s="36"/>
      <c r="L67" s="30"/>
      <c r="N67" s="101">
        <f t="shared" ref="N67:N91" si="10">AVERAGE(J67:M67)</f>
        <v>1</v>
      </c>
      <c r="O67" s="108">
        <f t="shared" ref="O67:O91" si="11">AVERAGE(I67,N67)</f>
        <v>3.25</v>
      </c>
      <c r="P67" s="75"/>
      <c r="R67" s="36"/>
      <c r="T67" s="73"/>
      <c r="U67" s="47">
        <v>8</v>
      </c>
      <c r="V67" s="73"/>
      <c r="Y67" s="73"/>
      <c r="Z67" s="73"/>
      <c r="AC67" s="101">
        <f t="shared" ref="AC67:AC91" si="12">AVERAGE(S67:AB67)</f>
        <v>8</v>
      </c>
      <c r="AD67" s="100">
        <f t="shared" ref="AD67:AD91" si="13">AVERAGE(R67,AC67)</f>
        <v>8</v>
      </c>
      <c r="AE67" s="47">
        <v>8</v>
      </c>
      <c r="AI67" s="108">
        <f t="shared" ref="AI67:AI91" si="14">AVERAGE(O67,AD67,AE67:AH67)</f>
        <v>6.416666666666667</v>
      </c>
      <c r="AJ67" s="201">
        <f t="shared" si="8"/>
        <v>66</v>
      </c>
    </row>
    <row r="68" spans="1:36" x14ac:dyDescent="0.25">
      <c r="A68" s="201">
        <f t="shared" ref="A68:A91" si="15">A67+1</f>
        <v>67</v>
      </c>
      <c r="B68" s="47">
        <v>5</v>
      </c>
      <c r="C68" s="47">
        <v>3</v>
      </c>
      <c r="D68" s="30">
        <v>2</v>
      </c>
      <c r="E68" s="73"/>
      <c r="F68" s="73"/>
      <c r="G68" s="73"/>
      <c r="I68" s="101">
        <f t="shared" si="9"/>
        <v>3.3333333333333335</v>
      </c>
      <c r="J68" s="47">
        <v>1</v>
      </c>
      <c r="K68" s="30"/>
      <c r="L68" s="30">
        <v>5</v>
      </c>
      <c r="N68" s="101">
        <f t="shared" si="10"/>
        <v>3</v>
      </c>
      <c r="O68" s="108">
        <f t="shared" si="11"/>
        <v>3.166666666666667</v>
      </c>
      <c r="P68" s="75"/>
      <c r="R68" s="36"/>
      <c r="T68" s="73"/>
      <c r="U68" s="47">
        <v>7</v>
      </c>
      <c r="V68" s="73"/>
      <c r="W68" s="75"/>
      <c r="Y68" s="73"/>
      <c r="Z68" s="73"/>
      <c r="AC68" s="101">
        <f t="shared" si="12"/>
        <v>7</v>
      </c>
      <c r="AD68" s="100">
        <f t="shared" si="13"/>
        <v>7</v>
      </c>
      <c r="AE68" s="47">
        <v>7</v>
      </c>
      <c r="AF68" s="30">
        <v>2</v>
      </c>
      <c r="AG68" s="30">
        <v>8</v>
      </c>
      <c r="AH68" s="30">
        <v>5</v>
      </c>
      <c r="AI68" s="108">
        <f t="shared" si="14"/>
        <v>5.3611111111111116</v>
      </c>
      <c r="AJ68" s="201">
        <f t="shared" ref="AJ68:AJ91" si="16">AJ67+1</f>
        <v>67</v>
      </c>
    </row>
    <row r="69" spans="1:36" x14ac:dyDescent="0.25">
      <c r="A69" s="201">
        <f t="shared" si="15"/>
        <v>68</v>
      </c>
      <c r="B69" s="37">
        <v>8</v>
      </c>
      <c r="C69" s="47">
        <v>7</v>
      </c>
      <c r="D69" s="33">
        <v>6</v>
      </c>
      <c r="E69" s="72"/>
      <c r="F69" s="72">
        <v>7</v>
      </c>
      <c r="G69" s="72">
        <v>8</v>
      </c>
      <c r="H69" s="33"/>
      <c r="I69" s="101">
        <f t="shared" si="9"/>
        <v>7.2</v>
      </c>
      <c r="J69" s="47">
        <v>6</v>
      </c>
      <c r="K69" s="33">
        <v>5</v>
      </c>
      <c r="L69" s="30"/>
      <c r="M69" s="33">
        <v>6</v>
      </c>
      <c r="N69" s="101">
        <f t="shared" si="10"/>
        <v>5.666666666666667</v>
      </c>
      <c r="O69" s="108">
        <f t="shared" si="11"/>
        <v>6.4333333333333336</v>
      </c>
      <c r="P69" s="75"/>
      <c r="Q69" s="72"/>
      <c r="R69" s="36"/>
      <c r="S69" s="72"/>
      <c r="T69" s="72"/>
      <c r="U69" s="47">
        <v>8</v>
      </c>
      <c r="V69" s="72"/>
      <c r="W69" s="72"/>
      <c r="X69" s="72"/>
      <c r="Y69" s="72"/>
      <c r="Z69" s="72"/>
      <c r="AA69" s="33"/>
      <c r="AB69" s="33"/>
      <c r="AC69" s="101">
        <f t="shared" si="12"/>
        <v>8</v>
      </c>
      <c r="AD69" s="100">
        <f t="shared" si="13"/>
        <v>8</v>
      </c>
      <c r="AE69" s="47">
        <v>7</v>
      </c>
      <c r="AF69" s="33"/>
      <c r="AG69" s="33"/>
      <c r="AH69" s="33"/>
      <c r="AI69" s="108">
        <f t="shared" si="14"/>
        <v>7.1444444444444448</v>
      </c>
      <c r="AJ69" s="201">
        <f t="shared" si="16"/>
        <v>68</v>
      </c>
    </row>
    <row r="70" spans="1:36" x14ac:dyDescent="0.25">
      <c r="A70" s="202">
        <f t="shared" si="15"/>
        <v>69</v>
      </c>
      <c r="B70" s="197">
        <v>3</v>
      </c>
      <c r="C70" s="47">
        <v>3</v>
      </c>
      <c r="D70" s="47">
        <v>1</v>
      </c>
      <c r="E70" s="72"/>
      <c r="F70" s="72"/>
      <c r="G70" s="72"/>
      <c r="H70" s="33"/>
      <c r="I70" s="101">
        <f t="shared" si="9"/>
        <v>2.3333333333333335</v>
      </c>
      <c r="J70" s="36"/>
      <c r="K70" s="33"/>
      <c r="L70" s="30">
        <v>5</v>
      </c>
      <c r="M70" s="33"/>
      <c r="N70" s="101">
        <f t="shared" si="10"/>
        <v>5</v>
      </c>
      <c r="O70" s="108">
        <f t="shared" si="11"/>
        <v>3.666666666666667</v>
      </c>
      <c r="P70" s="72"/>
      <c r="Q70" s="72"/>
      <c r="R70" s="36"/>
      <c r="S70" s="72"/>
      <c r="T70" s="72"/>
      <c r="U70" s="47">
        <v>6</v>
      </c>
      <c r="V70" s="72"/>
      <c r="W70" s="72"/>
      <c r="X70" s="72"/>
      <c r="Y70" s="72"/>
      <c r="Z70" s="72"/>
      <c r="AA70" s="33"/>
      <c r="AB70" s="33"/>
      <c r="AC70" s="101">
        <f t="shared" si="12"/>
        <v>6</v>
      </c>
      <c r="AD70" s="100">
        <f t="shared" si="13"/>
        <v>6</v>
      </c>
      <c r="AE70" s="47">
        <v>6</v>
      </c>
      <c r="AF70" s="33">
        <v>6</v>
      </c>
      <c r="AG70" s="33">
        <v>7</v>
      </c>
      <c r="AH70" s="33"/>
      <c r="AI70" s="108">
        <f t="shared" si="14"/>
        <v>5.7333333333333334</v>
      </c>
      <c r="AJ70" s="202">
        <f t="shared" si="16"/>
        <v>69</v>
      </c>
    </row>
    <row r="71" spans="1:36" x14ac:dyDescent="0.25">
      <c r="A71" s="201">
        <f t="shared" si="15"/>
        <v>70</v>
      </c>
      <c r="B71" s="197">
        <v>8</v>
      </c>
      <c r="C71" s="47">
        <v>7</v>
      </c>
      <c r="D71" s="47">
        <v>7</v>
      </c>
      <c r="E71" s="73"/>
      <c r="F71" s="73">
        <v>6</v>
      </c>
      <c r="G71" s="73"/>
      <c r="I71" s="101">
        <f t="shared" si="9"/>
        <v>7</v>
      </c>
      <c r="J71" s="47">
        <v>7</v>
      </c>
      <c r="K71" s="30">
        <v>9</v>
      </c>
      <c r="L71" s="30"/>
      <c r="N71" s="101">
        <f t="shared" si="10"/>
        <v>8</v>
      </c>
      <c r="O71" s="108">
        <f t="shared" si="11"/>
        <v>7.5</v>
      </c>
      <c r="Q71" s="73">
        <v>6</v>
      </c>
      <c r="R71" s="101">
        <f t="shared" ref="R71:R91" si="17">AVERAGE(P71:Q71)</f>
        <v>6</v>
      </c>
      <c r="T71" s="73"/>
      <c r="U71" s="47">
        <v>8</v>
      </c>
      <c r="V71" s="73"/>
      <c r="Y71" s="73">
        <v>8</v>
      </c>
      <c r="Z71" s="73"/>
      <c r="AC71" s="101">
        <f t="shared" si="12"/>
        <v>8</v>
      </c>
      <c r="AD71" s="100">
        <f t="shared" si="13"/>
        <v>7</v>
      </c>
      <c r="AE71" s="47">
        <v>7</v>
      </c>
      <c r="AI71" s="108">
        <f t="shared" si="14"/>
        <v>7.166666666666667</v>
      </c>
      <c r="AJ71" s="201">
        <f t="shared" si="16"/>
        <v>70</v>
      </c>
    </row>
    <row r="72" spans="1:36" x14ac:dyDescent="0.25">
      <c r="A72" s="201">
        <f t="shared" si="15"/>
        <v>71</v>
      </c>
      <c r="B72" s="73">
        <v>5</v>
      </c>
      <c r="C72" s="73">
        <v>5</v>
      </c>
      <c r="D72" s="73">
        <v>3</v>
      </c>
      <c r="E72" s="73"/>
      <c r="F72" s="36"/>
      <c r="G72" s="73"/>
      <c r="I72" s="101">
        <f t="shared" si="9"/>
        <v>4.333333333333333</v>
      </c>
      <c r="J72" s="73">
        <v>1</v>
      </c>
      <c r="K72" s="73">
        <v>3</v>
      </c>
      <c r="L72" s="30"/>
      <c r="N72" s="101">
        <f t="shared" si="10"/>
        <v>2</v>
      </c>
      <c r="O72" s="108">
        <f t="shared" si="11"/>
        <v>3.1666666666666665</v>
      </c>
      <c r="Q72" s="36"/>
      <c r="R72" s="36"/>
      <c r="T72" s="73"/>
      <c r="U72" s="73">
        <v>6</v>
      </c>
      <c r="V72" s="73"/>
      <c r="Y72" s="73"/>
      <c r="Z72" s="73"/>
      <c r="AC72" s="101">
        <f t="shared" si="12"/>
        <v>6</v>
      </c>
      <c r="AD72" s="100">
        <f t="shared" si="13"/>
        <v>6</v>
      </c>
      <c r="AE72" s="47">
        <v>6</v>
      </c>
      <c r="AI72" s="108">
        <f t="shared" si="14"/>
        <v>5.0555555555555554</v>
      </c>
      <c r="AJ72" s="201">
        <f t="shared" si="16"/>
        <v>71</v>
      </c>
    </row>
    <row r="73" spans="1:36" x14ac:dyDescent="0.25">
      <c r="A73" s="207">
        <f t="shared" si="15"/>
        <v>72</v>
      </c>
      <c r="B73" s="73">
        <v>5</v>
      </c>
      <c r="C73" s="73">
        <v>6</v>
      </c>
      <c r="D73" s="73">
        <v>5</v>
      </c>
      <c r="E73" s="73"/>
      <c r="F73" s="73"/>
      <c r="G73" s="73"/>
      <c r="I73" s="101">
        <f t="shared" si="9"/>
        <v>5.333333333333333</v>
      </c>
      <c r="J73" s="73">
        <v>6</v>
      </c>
      <c r="L73" s="30">
        <v>6</v>
      </c>
      <c r="N73" s="101">
        <f t="shared" si="10"/>
        <v>6</v>
      </c>
      <c r="O73" s="108">
        <f t="shared" si="11"/>
        <v>5.6666666666666661</v>
      </c>
      <c r="R73" s="36"/>
      <c r="T73" s="73"/>
      <c r="U73" s="73">
        <v>6</v>
      </c>
      <c r="V73" s="73"/>
      <c r="Y73" s="73"/>
      <c r="Z73" s="73"/>
      <c r="AC73" s="101">
        <f t="shared" si="12"/>
        <v>6</v>
      </c>
      <c r="AD73" s="100">
        <f t="shared" si="13"/>
        <v>6</v>
      </c>
      <c r="AE73" s="47">
        <v>8</v>
      </c>
      <c r="AF73" s="30">
        <v>7</v>
      </c>
      <c r="AH73" s="30">
        <v>8</v>
      </c>
      <c r="AI73" s="108">
        <f t="shared" si="14"/>
        <v>6.9333333333333327</v>
      </c>
      <c r="AJ73" s="207">
        <f t="shared" si="16"/>
        <v>72</v>
      </c>
    </row>
    <row r="74" spans="1:36" x14ac:dyDescent="0.25">
      <c r="A74" s="201">
        <f t="shared" si="15"/>
        <v>73</v>
      </c>
      <c r="C74" s="47">
        <v>6</v>
      </c>
      <c r="D74" s="36"/>
      <c r="E74" s="73"/>
      <c r="F74" s="73"/>
      <c r="G74" s="73"/>
      <c r="I74" s="101">
        <f t="shared" si="9"/>
        <v>6</v>
      </c>
      <c r="J74" s="47">
        <v>3</v>
      </c>
      <c r="K74" s="30"/>
      <c r="L74" s="30"/>
      <c r="N74" s="101">
        <f t="shared" si="10"/>
        <v>3</v>
      </c>
      <c r="O74" s="108">
        <f t="shared" si="11"/>
        <v>4.5</v>
      </c>
      <c r="R74" s="36"/>
      <c r="T74" s="73"/>
      <c r="U74" s="73"/>
      <c r="V74" s="73"/>
      <c r="Y74" s="73"/>
      <c r="Z74" s="73"/>
      <c r="AC74" s="36"/>
      <c r="AD74" s="36"/>
      <c r="AE74" s="47"/>
      <c r="AI74" s="108">
        <f t="shared" si="14"/>
        <v>4.5</v>
      </c>
      <c r="AJ74" s="201">
        <f t="shared" si="16"/>
        <v>73</v>
      </c>
    </row>
    <row r="75" spans="1:36" x14ac:dyDescent="0.25">
      <c r="A75" s="202">
        <f t="shared" si="15"/>
        <v>74</v>
      </c>
      <c r="B75" s="30">
        <v>8</v>
      </c>
      <c r="C75" s="47">
        <v>7</v>
      </c>
      <c r="D75" s="30">
        <v>7</v>
      </c>
      <c r="E75" s="73"/>
      <c r="F75" s="73">
        <v>8</v>
      </c>
      <c r="G75" s="73">
        <v>9</v>
      </c>
      <c r="I75" s="101">
        <f t="shared" si="9"/>
        <v>7.8</v>
      </c>
      <c r="J75" s="47">
        <v>7</v>
      </c>
      <c r="K75" s="30">
        <v>8</v>
      </c>
      <c r="L75" s="30"/>
      <c r="M75" s="30">
        <v>9</v>
      </c>
      <c r="N75" s="101">
        <f t="shared" si="10"/>
        <v>8</v>
      </c>
      <c r="O75" s="108">
        <f t="shared" si="11"/>
        <v>7.9</v>
      </c>
      <c r="R75" s="36"/>
      <c r="T75" s="73"/>
      <c r="U75" s="73">
        <v>8</v>
      </c>
      <c r="V75" s="73"/>
      <c r="Y75" s="73"/>
      <c r="Z75" s="73"/>
      <c r="AC75" s="101">
        <f t="shared" si="12"/>
        <v>8</v>
      </c>
      <c r="AD75" s="100">
        <f t="shared" si="13"/>
        <v>8</v>
      </c>
      <c r="AE75" s="47">
        <v>7</v>
      </c>
      <c r="AI75" s="108">
        <f t="shared" si="14"/>
        <v>7.6333333333333329</v>
      </c>
      <c r="AJ75" s="202">
        <f t="shared" si="16"/>
        <v>74</v>
      </c>
    </row>
    <row r="76" spans="1:36" x14ac:dyDescent="0.25">
      <c r="A76" s="201">
        <f t="shared" si="15"/>
        <v>75</v>
      </c>
      <c r="B76" s="30">
        <v>6</v>
      </c>
      <c r="C76" s="47">
        <v>5</v>
      </c>
      <c r="D76" s="30">
        <v>5</v>
      </c>
      <c r="E76" s="73"/>
      <c r="F76" s="73"/>
      <c r="G76" s="73"/>
      <c r="I76" s="101">
        <f t="shared" si="9"/>
        <v>5.333333333333333</v>
      </c>
      <c r="J76" s="73">
        <v>2</v>
      </c>
      <c r="L76" s="30">
        <v>5</v>
      </c>
      <c r="N76" s="101">
        <f t="shared" si="10"/>
        <v>3.5</v>
      </c>
      <c r="O76" s="108">
        <f t="shared" si="11"/>
        <v>4.4166666666666661</v>
      </c>
      <c r="R76" s="36"/>
      <c r="T76" s="73"/>
      <c r="U76" s="73">
        <v>8</v>
      </c>
      <c r="V76" s="73"/>
      <c r="Y76" s="73"/>
      <c r="Z76" s="73"/>
      <c r="AC76" s="101">
        <f t="shared" si="12"/>
        <v>8</v>
      </c>
      <c r="AD76" s="100">
        <f t="shared" si="13"/>
        <v>8</v>
      </c>
      <c r="AE76" s="47">
        <v>7</v>
      </c>
      <c r="AF76" s="30">
        <v>5</v>
      </c>
      <c r="AG76" s="30">
        <v>9</v>
      </c>
      <c r="AI76" s="108">
        <f t="shared" si="14"/>
        <v>6.6833333333333327</v>
      </c>
      <c r="AJ76" s="201">
        <f t="shared" si="16"/>
        <v>75</v>
      </c>
    </row>
    <row r="77" spans="1:36" x14ac:dyDescent="0.25">
      <c r="A77" s="202">
        <f t="shared" si="15"/>
        <v>76</v>
      </c>
      <c r="B77" s="30">
        <v>6</v>
      </c>
      <c r="C77" s="47">
        <v>5</v>
      </c>
      <c r="D77" s="30">
        <v>9</v>
      </c>
      <c r="E77" s="73"/>
      <c r="F77" s="73">
        <v>2</v>
      </c>
      <c r="G77" s="73"/>
      <c r="I77" s="101">
        <f t="shared" si="9"/>
        <v>5.5</v>
      </c>
      <c r="J77" s="73">
        <v>5</v>
      </c>
      <c r="K77" s="73">
        <v>5</v>
      </c>
      <c r="L77" s="30"/>
      <c r="N77" s="101">
        <f t="shared" si="10"/>
        <v>5</v>
      </c>
      <c r="O77" s="108">
        <f t="shared" si="11"/>
        <v>5.25</v>
      </c>
      <c r="Q77" s="73">
        <v>5</v>
      </c>
      <c r="R77" s="101">
        <f t="shared" si="17"/>
        <v>5</v>
      </c>
      <c r="T77" s="73"/>
      <c r="U77" s="73">
        <v>8</v>
      </c>
      <c r="V77" s="73"/>
      <c r="Y77" s="73"/>
      <c r="Z77" s="73"/>
      <c r="AA77" s="30">
        <v>5</v>
      </c>
      <c r="AC77" s="101">
        <f t="shared" si="12"/>
        <v>6.5</v>
      </c>
      <c r="AD77" s="100">
        <f t="shared" si="13"/>
        <v>5.75</v>
      </c>
      <c r="AE77" s="47">
        <v>7</v>
      </c>
      <c r="AI77" s="108">
        <f t="shared" si="14"/>
        <v>6</v>
      </c>
      <c r="AJ77" s="202">
        <f t="shared" si="16"/>
        <v>76</v>
      </c>
    </row>
    <row r="78" spans="1:36" x14ac:dyDescent="0.25">
      <c r="A78" s="202">
        <f t="shared" si="15"/>
        <v>77</v>
      </c>
      <c r="B78" s="30">
        <v>5</v>
      </c>
      <c r="C78" s="47">
        <v>5</v>
      </c>
      <c r="D78" s="30">
        <v>5</v>
      </c>
      <c r="E78" s="73"/>
      <c r="F78" s="36"/>
      <c r="G78" s="73">
        <v>2</v>
      </c>
      <c r="I78" s="101">
        <f t="shared" si="9"/>
        <v>4.25</v>
      </c>
      <c r="J78" s="75">
        <v>2</v>
      </c>
      <c r="K78" s="30">
        <v>5</v>
      </c>
      <c r="L78" s="30"/>
      <c r="N78" s="101">
        <f t="shared" si="10"/>
        <v>3.5</v>
      </c>
      <c r="O78" s="108">
        <f t="shared" si="11"/>
        <v>3.875</v>
      </c>
      <c r="R78" s="101"/>
      <c r="T78" s="73"/>
      <c r="U78" s="73">
        <v>8</v>
      </c>
      <c r="V78" s="73"/>
      <c r="Y78" s="73"/>
      <c r="Z78" s="73"/>
      <c r="AC78" s="101">
        <f t="shared" si="12"/>
        <v>8</v>
      </c>
      <c r="AD78" s="100">
        <f t="shared" si="13"/>
        <v>8</v>
      </c>
      <c r="AE78" s="47">
        <v>8</v>
      </c>
      <c r="AI78" s="108">
        <f t="shared" si="14"/>
        <v>6.625</v>
      </c>
      <c r="AJ78" s="202">
        <f t="shared" si="16"/>
        <v>77</v>
      </c>
    </row>
    <row r="79" spans="1:36" x14ac:dyDescent="0.25">
      <c r="A79" s="202">
        <f t="shared" si="15"/>
        <v>78</v>
      </c>
      <c r="B79" s="30">
        <v>8</v>
      </c>
      <c r="C79" s="47">
        <v>8</v>
      </c>
      <c r="D79" s="30">
        <v>7</v>
      </c>
      <c r="E79" s="73"/>
      <c r="F79" s="73">
        <v>7</v>
      </c>
      <c r="G79" s="73"/>
      <c r="I79" s="101">
        <f t="shared" si="9"/>
        <v>7.5</v>
      </c>
      <c r="J79" s="75">
        <v>8</v>
      </c>
      <c r="K79" s="30">
        <v>7</v>
      </c>
      <c r="L79" s="30"/>
      <c r="N79" s="101">
        <f t="shared" si="10"/>
        <v>7.5</v>
      </c>
      <c r="O79" s="108">
        <f t="shared" si="11"/>
        <v>7.5</v>
      </c>
      <c r="Q79" s="73">
        <v>6</v>
      </c>
      <c r="R79" s="101">
        <f t="shared" si="17"/>
        <v>6</v>
      </c>
      <c r="T79" s="73"/>
      <c r="U79" s="73">
        <v>9</v>
      </c>
      <c r="V79" s="73"/>
      <c r="Y79" s="73"/>
      <c r="Z79" s="73"/>
      <c r="AC79" s="101">
        <f t="shared" si="12"/>
        <v>9</v>
      </c>
      <c r="AD79" s="100">
        <f t="shared" si="13"/>
        <v>7.5</v>
      </c>
      <c r="AE79" s="47">
        <v>7</v>
      </c>
      <c r="AI79" s="108">
        <f t="shared" si="14"/>
        <v>7.333333333333333</v>
      </c>
      <c r="AJ79" s="202">
        <f t="shared" si="16"/>
        <v>78</v>
      </c>
    </row>
    <row r="80" spans="1:36" x14ac:dyDescent="0.25">
      <c r="A80" s="201">
        <f t="shared" si="15"/>
        <v>79</v>
      </c>
      <c r="B80" s="30">
        <v>5</v>
      </c>
      <c r="C80" s="47">
        <v>5</v>
      </c>
      <c r="E80" s="73">
        <v>6</v>
      </c>
      <c r="F80" s="73"/>
      <c r="G80" s="73"/>
      <c r="H80" s="30">
        <v>6</v>
      </c>
      <c r="I80" s="101">
        <f t="shared" si="9"/>
        <v>5.5</v>
      </c>
      <c r="J80" s="75">
        <v>1</v>
      </c>
      <c r="K80" s="30"/>
      <c r="L80" s="36"/>
      <c r="N80" s="101">
        <f t="shared" si="10"/>
        <v>1</v>
      </c>
      <c r="O80" s="108">
        <f t="shared" si="11"/>
        <v>3.25</v>
      </c>
      <c r="R80" s="36"/>
      <c r="T80" s="73"/>
      <c r="U80" s="73">
        <v>5</v>
      </c>
      <c r="V80" s="73"/>
      <c r="Y80" s="73"/>
      <c r="Z80" s="73"/>
      <c r="AC80" s="101">
        <f t="shared" si="12"/>
        <v>5</v>
      </c>
      <c r="AD80" s="100">
        <f t="shared" si="13"/>
        <v>5</v>
      </c>
      <c r="AE80" s="47">
        <v>6</v>
      </c>
      <c r="AF80" s="30">
        <v>2</v>
      </c>
      <c r="AG80" s="30">
        <v>7</v>
      </c>
      <c r="AI80" s="108">
        <f t="shared" si="14"/>
        <v>4.6500000000000004</v>
      </c>
      <c r="AJ80" s="201">
        <f t="shared" si="16"/>
        <v>79</v>
      </c>
    </row>
    <row r="81" spans="1:36" x14ac:dyDescent="0.25">
      <c r="A81" s="202">
        <f t="shared" si="15"/>
        <v>80</v>
      </c>
      <c r="B81" s="30">
        <v>5</v>
      </c>
      <c r="C81" s="47">
        <v>3</v>
      </c>
      <c r="D81" s="30">
        <v>5</v>
      </c>
      <c r="E81" s="73"/>
      <c r="F81" s="73"/>
      <c r="G81" s="73"/>
      <c r="I81" s="101">
        <f t="shared" si="9"/>
        <v>4.333333333333333</v>
      </c>
      <c r="J81" s="75">
        <v>1</v>
      </c>
      <c r="K81" s="30"/>
      <c r="L81" s="30">
        <v>5</v>
      </c>
      <c r="N81" s="101">
        <f t="shared" si="10"/>
        <v>3</v>
      </c>
      <c r="O81" s="108">
        <f t="shared" si="11"/>
        <v>3.6666666666666665</v>
      </c>
      <c r="R81" s="36"/>
      <c r="T81" s="73"/>
      <c r="U81" s="73">
        <v>7</v>
      </c>
      <c r="V81" s="73"/>
      <c r="Y81" s="73"/>
      <c r="Z81" s="73"/>
      <c r="AC81" s="101">
        <f t="shared" si="12"/>
        <v>7</v>
      </c>
      <c r="AD81" s="100">
        <f t="shared" si="13"/>
        <v>7</v>
      </c>
      <c r="AE81" s="47">
        <v>8</v>
      </c>
      <c r="AF81" s="30">
        <v>6</v>
      </c>
      <c r="AG81" s="30">
        <v>9</v>
      </c>
      <c r="AH81" s="30">
        <v>7</v>
      </c>
      <c r="AI81" s="108">
        <f t="shared" si="14"/>
        <v>6.7777777777777777</v>
      </c>
      <c r="AJ81" s="202">
        <f t="shared" si="16"/>
        <v>80</v>
      </c>
    </row>
    <row r="82" spans="1:36" x14ac:dyDescent="0.25">
      <c r="A82" s="201">
        <f t="shared" si="15"/>
        <v>81</v>
      </c>
      <c r="B82" s="30">
        <v>5</v>
      </c>
      <c r="C82" s="36"/>
      <c r="D82" s="36"/>
      <c r="E82" s="73"/>
      <c r="F82" s="73"/>
      <c r="G82" s="73"/>
      <c r="I82" s="101">
        <f t="shared" si="9"/>
        <v>5</v>
      </c>
      <c r="J82" s="36"/>
      <c r="K82" s="30"/>
      <c r="L82" s="36"/>
      <c r="N82" s="36"/>
      <c r="O82" s="108">
        <f t="shared" si="11"/>
        <v>5</v>
      </c>
      <c r="R82" s="36"/>
      <c r="T82" s="73"/>
      <c r="U82" s="73">
        <v>7</v>
      </c>
      <c r="V82" s="73"/>
      <c r="Y82" s="73"/>
      <c r="Z82" s="73"/>
      <c r="AC82" s="101">
        <f t="shared" si="12"/>
        <v>7</v>
      </c>
      <c r="AD82" s="100">
        <f t="shared" si="13"/>
        <v>7</v>
      </c>
      <c r="AE82" s="47">
        <v>6</v>
      </c>
      <c r="AF82" s="36"/>
      <c r="AG82" s="30">
        <v>7</v>
      </c>
      <c r="AH82" s="30">
        <v>5</v>
      </c>
      <c r="AI82" s="108">
        <f t="shared" si="14"/>
        <v>6</v>
      </c>
      <c r="AJ82" s="201">
        <f t="shared" si="16"/>
        <v>81</v>
      </c>
    </row>
    <row r="83" spans="1:36" x14ac:dyDescent="0.25">
      <c r="A83" s="202">
        <f t="shared" si="15"/>
        <v>82</v>
      </c>
      <c r="B83" s="73">
        <v>8</v>
      </c>
      <c r="C83" s="73">
        <v>7</v>
      </c>
      <c r="D83" s="73">
        <v>3</v>
      </c>
      <c r="E83" s="73"/>
      <c r="F83" s="73">
        <v>8</v>
      </c>
      <c r="G83" s="73">
        <v>8</v>
      </c>
      <c r="I83" s="101">
        <f t="shared" si="9"/>
        <v>6.8</v>
      </c>
      <c r="J83" s="73">
        <v>7</v>
      </c>
      <c r="K83" s="73">
        <v>8</v>
      </c>
      <c r="L83" s="30"/>
      <c r="N83" s="101">
        <f t="shared" si="10"/>
        <v>7.5</v>
      </c>
      <c r="O83" s="108">
        <f t="shared" si="11"/>
        <v>7.15</v>
      </c>
      <c r="R83" s="36"/>
      <c r="T83" s="73"/>
      <c r="U83" s="73">
        <v>8</v>
      </c>
      <c r="V83" s="73"/>
      <c r="Y83" s="73"/>
      <c r="Z83" s="73"/>
      <c r="AA83" s="73"/>
      <c r="AB83" s="73"/>
      <c r="AC83" s="101">
        <f t="shared" si="12"/>
        <v>8</v>
      </c>
      <c r="AD83" s="100">
        <f t="shared" si="13"/>
        <v>8</v>
      </c>
      <c r="AE83" s="30">
        <v>7</v>
      </c>
      <c r="AI83" s="108">
        <f t="shared" si="14"/>
        <v>7.3833333333333329</v>
      </c>
      <c r="AJ83" s="202">
        <f t="shared" si="16"/>
        <v>82</v>
      </c>
    </row>
    <row r="84" spans="1:36" x14ac:dyDescent="0.25">
      <c r="A84" s="201">
        <f t="shared" si="15"/>
        <v>83</v>
      </c>
      <c r="B84" s="30">
        <v>7</v>
      </c>
      <c r="C84" s="30">
        <v>8</v>
      </c>
      <c r="D84" s="30">
        <v>6</v>
      </c>
      <c r="E84" s="73"/>
      <c r="F84" s="73">
        <v>8</v>
      </c>
      <c r="G84" s="73"/>
      <c r="I84" s="101">
        <f t="shared" si="9"/>
        <v>7.25</v>
      </c>
      <c r="J84" s="73">
        <v>8</v>
      </c>
      <c r="K84" s="30">
        <v>8</v>
      </c>
      <c r="L84" s="30"/>
      <c r="N84" s="101">
        <f t="shared" si="10"/>
        <v>8</v>
      </c>
      <c r="O84" s="108">
        <f t="shared" si="11"/>
        <v>7.625</v>
      </c>
      <c r="Q84" s="73">
        <v>7</v>
      </c>
      <c r="R84" s="101">
        <f t="shared" si="17"/>
        <v>7</v>
      </c>
      <c r="T84" s="73"/>
      <c r="U84" s="73">
        <v>8</v>
      </c>
      <c r="V84" s="73"/>
      <c r="Y84" s="73"/>
      <c r="Z84" s="73"/>
      <c r="AA84" s="30">
        <v>9</v>
      </c>
      <c r="AC84" s="101">
        <f t="shared" si="12"/>
        <v>8.5</v>
      </c>
      <c r="AD84" s="100">
        <f t="shared" si="13"/>
        <v>7.75</v>
      </c>
      <c r="AE84" s="47">
        <v>7</v>
      </c>
      <c r="AI84" s="108">
        <f t="shared" si="14"/>
        <v>7.458333333333333</v>
      </c>
      <c r="AJ84" s="201">
        <f t="shared" si="16"/>
        <v>83</v>
      </c>
    </row>
    <row r="85" spans="1:36" x14ac:dyDescent="0.25">
      <c r="A85" s="201">
        <f t="shared" si="15"/>
        <v>84</v>
      </c>
      <c r="B85" s="30">
        <v>7</v>
      </c>
      <c r="C85" s="30">
        <v>7</v>
      </c>
      <c r="D85" s="30">
        <v>9</v>
      </c>
      <c r="E85" s="73">
        <v>10</v>
      </c>
      <c r="F85" s="73">
        <v>7</v>
      </c>
      <c r="G85" s="73"/>
      <c r="I85" s="101">
        <f t="shared" si="9"/>
        <v>8</v>
      </c>
      <c r="J85" s="73">
        <v>5</v>
      </c>
      <c r="K85" s="30">
        <v>7</v>
      </c>
      <c r="L85" s="30"/>
      <c r="N85" s="101">
        <f t="shared" si="10"/>
        <v>6</v>
      </c>
      <c r="O85" s="108">
        <f t="shared" si="11"/>
        <v>7</v>
      </c>
      <c r="Q85" s="73">
        <v>5</v>
      </c>
      <c r="R85" s="101">
        <f t="shared" si="17"/>
        <v>5</v>
      </c>
      <c r="T85" s="73"/>
      <c r="U85" s="73">
        <v>8</v>
      </c>
      <c r="V85" s="73"/>
      <c r="Y85" s="73"/>
      <c r="Z85" s="73"/>
      <c r="AC85" s="101">
        <f t="shared" si="12"/>
        <v>8</v>
      </c>
      <c r="AD85" s="100">
        <f t="shared" si="13"/>
        <v>6.5</v>
      </c>
      <c r="AE85" s="47">
        <v>8</v>
      </c>
      <c r="AI85" s="108">
        <f t="shared" si="14"/>
        <v>7.166666666666667</v>
      </c>
      <c r="AJ85" s="201">
        <f t="shared" si="16"/>
        <v>84</v>
      </c>
    </row>
    <row r="86" spans="1:36" x14ac:dyDescent="0.25">
      <c r="A86" s="202">
        <f t="shared" si="15"/>
        <v>85</v>
      </c>
      <c r="B86" s="30">
        <v>5</v>
      </c>
      <c r="C86" s="30">
        <v>5</v>
      </c>
      <c r="D86" s="30">
        <v>3</v>
      </c>
      <c r="E86" s="73"/>
      <c r="F86" s="73">
        <v>5</v>
      </c>
      <c r="G86" s="73">
        <v>2</v>
      </c>
      <c r="H86" s="73">
        <v>7</v>
      </c>
      <c r="I86" s="101">
        <f t="shared" si="9"/>
        <v>4.5</v>
      </c>
      <c r="J86" s="73">
        <v>2</v>
      </c>
      <c r="K86" s="30">
        <v>5</v>
      </c>
      <c r="L86" s="30"/>
      <c r="N86" s="101">
        <f t="shared" si="10"/>
        <v>3.5</v>
      </c>
      <c r="O86" s="108">
        <f t="shared" si="11"/>
        <v>4</v>
      </c>
      <c r="R86" s="101"/>
      <c r="T86" s="73"/>
      <c r="U86" s="73">
        <v>8</v>
      </c>
      <c r="V86" s="73"/>
      <c r="Y86" s="73"/>
      <c r="Z86" s="73"/>
      <c r="AC86" s="101">
        <f t="shared" si="12"/>
        <v>8</v>
      </c>
      <c r="AD86" s="100">
        <f t="shared" si="13"/>
        <v>8</v>
      </c>
      <c r="AE86" s="47">
        <v>7</v>
      </c>
      <c r="AI86" s="108">
        <f t="shared" si="14"/>
        <v>6.333333333333333</v>
      </c>
      <c r="AJ86" s="202">
        <f t="shared" si="16"/>
        <v>85</v>
      </c>
    </row>
    <row r="87" spans="1:36" x14ac:dyDescent="0.25">
      <c r="A87" s="201">
        <f t="shared" si="15"/>
        <v>86</v>
      </c>
      <c r="B87" s="30">
        <v>6</v>
      </c>
      <c r="C87" s="30">
        <v>6</v>
      </c>
      <c r="D87" s="30">
        <v>7</v>
      </c>
      <c r="E87" s="73"/>
      <c r="F87" s="73">
        <v>5</v>
      </c>
      <c r="G87" s="73"/>
      <c r="I87" s="101">
        <f t="shared" si="9"/>
        <v>6</v>
      </c>
      <c r="J87" s="73">
        <v>6</v>
      </c>
      <c r="K87" s="30">
        <v>5</v>
      </c>
      <c r="L87" s="30"/>
      <c r="M87" s="30">
        <v>8</v>
      </c>
      <c r="N87" s="101">
        <f t="shared" si="10"/>
        <v>6.333333333333333</v>
      </c>
      <c r="O87" s="108">
        <f t="shared" si="11"/>
        <v>6.1666666666666661</v>
      </c>
      <c r="Q87" s="73">
        <v>3</v>
      </c>
      <c r="R87" s="101">
        <f t="shared" si="17"/>
        <v>3</v>
      </c>
      <c r="T87" s="73"/>
      <c r="U87" s="73">
        <v>8</v>
      </c>
      <c r="V87" s="73"/>
      <c r="Y87" s="73"/>
      <c r="Z87" s="73"/>
      <c r="AC87" s="101">
        <f t="shared" si="12"/>
        <v>8</v>
      </c>
      <c r="AD87" s="100">
        <f t="shared" si="13"/>
        <v>5.5</v>
      </c>
      <c r="AE87" s="47">
        <v>7</v>
      </c>
      <c r="AI87" s="108">
        <f t="shared" si="14"/>
        <v>6.2222222222222214</v>
      </c>
      <c r="AJ87" s="201">
        <f t="shared" si="16"/>
        <v>86</v>
      </c>
    </row>
    <row r="88" spans="1:36" x14ac:dyDescent="0.25">
      <c r="A88" s="201">
        <f t="shared" si="15"/>
        <v>87</v>
      </c>
      <c r="B88" s="36"/>
      <c r="C88" s="36"/>
      <c r="D88" s="36"/>
      <c r="E88" s="73"/>
      <c r="F88" s="36"/>
      <c r="G88" s="36"/>
      <c r="I88" s="36"/>
      <c r="J88" s="36"/>
      <c r="K88" s="36"/>
      <c r="L88" s="30"/>
      <c r="N88" s="36"/>
      <c r="O88" s="36"/>
      <c r="R88" s="36"/>
      <c r="T88" s="73"/>
      <c r="U88" s="36"/>
      <c r="V88" s="73"/>
      <c r="Y88" s="73"/>
      <c r="Z88" s="73"/>
      <c r="AA88" s="36"/>
      <c r="AC88" s="36"/>
      <c r="AD88" s="36"/>
      <c r="AE88" s="30"/>
      <c r="AI88" s="36"/>
      <c r="AJ88" s="201">
        <f t="shared" si="16"/>
        <v>87</v>
      </c>
    </row>
    <row r="89" spans="1:36" x14ac:dyDescent="0.25">
      <c r="A89" s="208">
        <f t="shared" si="15"/>
        <v>88</v>
      </c>
      <c r="B89" s="30">
        <v>9</v>
      </c>
      <c r="C89" s="30">
        <v>8</v>
      </c>
      <c r="D89" s="30">
        <v>8</v>
      </c>
      <c r="E89" s="73"/>
      <c r="F89" s="73"/>
      <c r="G89" s="73"/>
      <c r="I89" s="101">
        <f t="shared" si="9"/>
        <v>8.3333333333333339</v>
      </c>
      <c r="J89" s="73">
        <v>8</v>
      </c>
      <c r="K89" s="30"/>
      <c r="L89" s="30"/>
      <c r="N89" s="101">
        <f t="shared" si="10"/>
        <v>8</v>
      </c>
      <c r="O89" s="108">
        <f t="shared" si="11"/>
        <v>8.1666666666666679</v>
      </c>
      <c r="R89" s="36"/>
      <c r="T89" s="73"/>
      <c r="U89" s="73">
        <v>9</v>
      </c>
      <c r="V89" s="73"/>
      <c r="Y89" s="73"/>
      <c r="Z89" s="73"/>
      <c r="AC89" s="101">
        <f t="shared" si="12"/>
        <v>9</v>
      </c>
      <c r="AD89" s="100">
        <f t="shared" si="13"/>
        <v>9</v>
      </c>
      <c r="AE89" s="30">
        <v>9</v>
      </c>
      <c r="AF89" s="30">
        <v>9</v>
      </c>
      <c r="AH89" s="30">
        <v>9</v>
      </c>
      <c r="AI89" s="108">
        <f t="shared" si="14"/>
        <v>8.8333333333333339</v>
      </c>
      <c r="AJ89" s="208">
        <f t="shared" si="16"/>
        <v>88</v>
      </c>
    </row>
    <row r="90" spans="1:36" x14ac:dyDescent="0.25">
      <c r="A90" s="202">
        <f t="shared" si="15"/>
        <v>89</v>
      </c>
      <c r="B90" s="30">
        <v>5</v>
      </c>
      <c r="C90" s="30">
        <v>6</v>
      </c>
      <c r="D90" s="30">
        <v>5</v>
      </c>
      <c r="E90" s="73"/>
      <c r="F90" s="73">
        <v>3</v>
      </c>
      <c r="G90" s="73"/>
      <c r="I90" s="101">
        <f t="shared" si="9"/>
        <v>4.75</v>
      </c>
      <c r="J90" s="73">
        <v>6</v>
      </c>
      <c r="K90" s="30">
        <v>5</v>
      </c>
      <c r="L90" s="30">
        <v>9</v>
      </c>
      <c r="N90" s="101">
        <f t="shared" si="10"/>
        <v>6.666666666666667</v>
      </c>
      <c r="O90" s="108">
        <f t="shared" si="11"/>
        <v>5.7083333333333339</v>
      </c>
      <c r="Q90" s="73">
        <v>5</v>
      </c>
      <c r="R90" s="101">
        <f t="shared" si="17"/>
        <v>5</v>
      </c>
      <c r="T90" s="73"/>
      <c r="U90" s="73">
        <v>8</v>
      </c>
      <c r="V90" s="73"/>
      <c r="Y90" s="73"/>
      <c r="Z90" s="73"/>
      <c r="AA90" s="30">
        <v>5</v>
      </c>
      <c r="AC90" s="101">
        <f t="shared" si="12"/>
        <v>6.5</v>
      </c>
      <c r="AD90" s="100">
        <f t="shared" si="13"/>
        <v>5.75</v>
      </c>
      <c r="AE90" s="30">
        <v>7</v>
      </c>
      <c r="AI90" s="108">
        <f t="shared" si="14"/>
        <v>6.1527777777777786</v>
      </c>
      <c r="AJ90" s="202">
        <f t="shared" si="16"/>
        <v>89</v>
      </c>
    </row>
    <row r="91" spans="1:36" x14ac:dyDescent="0.25">
      <c r="A91" s="233">
        <f t="shared" si="15"/>
        <v>90</v>
      </c>
      <c r="B91" s="234">
        <v>8</v>
      </c>
      <c r="C91" s="44">
        <v>8</v>
      </c>
      <c r="D91" s="44">
        <v>8</v>
      </c>
      <c r="E91" s="235"/>
      <c r="F91" s="235">
        <v>6</v>
      </c>
      <c r="G91" s="235"/>
      <c r="H91" s="44"/>
      <c r="I91" s="101">
        <f t="shared" si="9"/>
        <v>7.5</v>
      </c>
      <c r="J91" s="44">
        <v>6</v>
      </c>
      <c r="K91" s="44">
        <v>7</v>
      </c>
      <c r="L91" s="44"/>
      <c r="M91" s="44"/>
      <c r="N91" s="101">
        <f t="shared" si="10"/>
        <v>6.5</v>
      </c>
      <c r="O91" s="108">
        <f t="shared" si="11"/>
        <v>7</v>
      </c>
      <c r="P91" s="235"/>
      <c r="Q91" s="235">
        <v>5</v>
      </c>
      <c r="R91" s="101">
        <f t="shared" si="17"/>
        <v>5</v>
      </c>
      <c r="S91" s="235"/>
      <c r="T91" s="235"/>
      <c r="U91" s="44">
        <v>9</v>
      </c>
      <c r="V91" s="235"/>
      <c r="W91" s="235"/>
      <c r="X91" s="235"/>
      <c r="Y91" s="235"/>
      <c r="Z91" s="235"/>
      <c r="AA91" s="44"/>
      <c r="AB91" s="44"/>
      <c r="AC91" s="101">
        <f t="shared" si="12"/>
        <v>9</v>
      </c>
      <c r="AD91" s="100">
        <f t="shared" si="13"/>
        <v>7</v>
      </c>
      <c r="AE91" s="44">
        <v>8</v>
      </c>
      <c r="AF91" s="44"/>
      <c r="AG91" s="44"/>
      <c r="AH91" s="44"/>
      <c r="AI91" s="108">
        <f t="shared" si="14"/>
        <v>7.333333333333333</v>
      </c>
      <c r="AJ91" s="233">
        <f t="shared" si="16"/>
        <v>90</v>
      </c>
    </row>
    <row r="92" spans="1:36" x14ac:dyDescent="0.25">
      <c r="A92" s="232"/>
      <c r="B92" s="29" t="s">
        <v>0</v>
      </c>
      <c r="C92" s="29" t="s">
        <v>1</v>
      </c>
      <c r="D92" s="29" t="s">
        <v>2</v>
      </c>
      <c r="E92" s="29" t="s">
        <v>14</v>
      </c>
      <c r="F92" s="29" t="s">
        <v>13</v>
      </c>
      <c r="G92" s="29" t="s">
        <v>151</v>
      </c>
      <c r="H92" s="29" t="s">
        <v>33</v>
      </c>
      <c r="I92" s="60" t="s">
        <v>100</v>
      </c>
      <c r="J92" s="29" t="s">
        <v>18</v>
      </c>
      <c r="K92" s="29" t="s">
        <v>29</v>
      </c>
      <c r="L92" s="29" t="s">
        <v>35</v>
      </c>
      <c r="M92" s="29" t="s">
        <v>30</v>
      </c>
      <c r="N92" s="60" t="s">
        <v>5</v>
      </c>
      <c r="O92" s="60" t="s">
        <v>99</v>
      </c>
      <c r="P92" s="29" t="s">
        <v>3</v>
      </c>
      <c r="Q92" s="29" t="s">
        <v>119</v>
      </c>
      <c r="R92" s="60" t="s">
        <v>102</v>
      </c>
      <c r="S92" s="29" t="s">
        <v>23</v>
      </c>
      <c r="T92" s="29" t="s">
        <v>24</v>
      </c>
      <c r="U92" s="29" t="s">
        <v>19</v>
      </c>
      <c r="V92" s="29" t="s">
        <v>15</v>
      </c>
      <c r="W92" s="29" t="s">
        <v>26</v>
      </c>
      <c r="X92" s="29" t="s">
        <v>25</v>
      </c>
      <c r="Y92" s="29" t="s">
        <v>16</v>
      </c>
      <c r="Z92" s="29" t="s">
        <v>22</v>
      </c>
      <c r="AA92" s="29" t="s">
        <v>27</v>
      </c>
      <c r="AB92" s="29" t="s">
        <v>28</v>
      </c>
      <c r="AC92" s="29" t="s">
        <v>104</v>
      </c>
      <c r="AD92" s="76" t="s">
        <v>98</v>
      </c>
      <c r="AE92" s="29" t="s">
        <v>116</v>
      </c>
      <c r="AF92" s="29" t="s">
        <v>31</v>
      </c>
      <c r="AG92" s="29" t="s">
        <v>32</v>
      </c>
      <c r="AH92" s="29" t="s">
        <v>34</v>
      </c>
      <c r="AI92" s="60" t="s">
        <v>45</v>
      </c>
      <c r="AJ92" s="232"/>
    </row>
    <row r="93" spans="1:36" x14ac:dyDescent="0.25">
      <c r="E93" s="30"/>
      <c r="K93" s="30"/>
      <c r="L93" s="30"/>
      <c r="N93" s="30"/>
      <c r="O93" s="30"/>
      <c r="P93" s="30"/>
      <c r="Q93" s="30"/>
      <c r="R93" s="30"/>
      <c r="S93" s="30"/>
      <c r="W93" s="30"/>
      <c r="X93" s="30"/>
      <c r="AE93" s="30"/>
    </row>
    <row r="94" spans="1:36" x14ac:dyDescent="0.25">
      <c r="E94" s="30"/>
      <c r="K94" s="30"/>
      <c r="L94" s="30"/>
      <c r="N94" s="30"/>
      <c r="O94" s="30"/>
      <c r="P94" s="30"/>
      <c r="Q94" s="30"/>
      <c r="R94" s="30"/>
      <c r="S94" s="30"/>
      <c r="W94" s="30"/>
      <c r="X94" s="30"/>
      <c r="AE94" s="30"/>
    </row>
    <row r="95" spans="1:36" x14ac:dyDescent="0.25">
      <c r="E95" s="30"/>
      <c r="K95" s="30"/>
      <c r="L95" s="30"/>
      <c r="N95" s="30"/>
      <c r="O95" s="30"/>
      <c r="P95" s="30"/>
      <c r="Q95" s="30"/>
      <c r="R95" s="30"/>
      <c r="S95" s="30"/>
      <c r="W95" s="30"/>
      <c r="X95" s="30"/>
      <c r="AE95" s="30"/>
    </row>
    <row r="96" spans="1:36" x14ac:dyDescent="0.25">
      <c r="E96" s="30"/>
      <c r="K96" s="30"/>
      <c r="L96" s="30"/>
      <c r="N96" s="30"/>
      <c r="O96" s="30"/>
      <c r="P96" s="30"/>
      <c r="Q96" s="30"/>
      <c r="R96" s="30"/>
      <c r="S96" s="30"/>
      <c r="W96" s="30"/>
      <c r="X96" s="30"/>
      <c r="AE96" s="30"/>
    </row>
    <row r="97" spans="5:31" x14ac:dyDescent="0.25">
      <c r="E97" s="30"/>
      <c r="K97" s="30"/>
      <c r="L97" s="30"/>
      <c r="N97" s="30"/>
      <c r="O97" s="30"/>
      <c r="P97" s="30"/>
      <c r="Q97" s="30"/>
      <c r="R97" s="30"/>
      <c r="S97" s="30"/>
      <c r="W97" s="30"/>
      <c r="X97" s="30"/>
      <c r="AE97" s="30"/>
    </row>
    <row r="98" spans="5:31" x14ac:dyDescent="0.25">
      <c r="E98" s="30"/>
      <c r="K98" s="30"/>
      <c r="L98" s="30"/>
      <c r="N98" s="30"/>
      <c r="O98" s="30"/>
      <c r="P98" s="30"/>
      <c r="Q98" s="30"/>
      <c r="R98" s="30"/>
      <c r="S98" s="30"/>
      <c r="W98" s="30"/>
      <c r="X98" s="30"/>
      <c r="AE98" s="30"/>
    </row>
    <row r="99" spans="5:31" x14ac:dyDescent="0.25">
      <c r="E99" s="30"/>
      <c r="K99" s="30"/>
      <c r="L99" s="30"/>
      <c r="N99" s="30"/>
      <c r="O99" s="30"/>
      <c r="P99" s="30"/>
      <c r="Q99" s="30"/>
      <c r="R99" s="30"/>
      <c r="S99" s="30"/>
      <c r="W99" s="30"/>
      <c r="X99" s="30"/>
      <c r="AE99" s="30"/>
    </row>
    <row r="100" spans="5:31" x14ac:dyDescent="0.25">
      <c r="E100" s="30"/>
      <c r="K100" s="30"/>
      <c r="L100" s="30"/>
      <c r="N100" s="30"/>
      <c r="O100" s="30"/>
      <c r="P100" s="30"/>
      <c r="Q100" s="30"/>
      <c r="R100" s="30"/>
      <c r="S100" s="30"/>
      <c r="W100" s="30"/>
      <c r="X100" s="30"/>
      <c r="AE100" s="30"/>
    </row>
    <row r="101" spans="5:31" x14ac:dyDescent="0.25">
      <c r="E101" s="30"/>
      <c r="K101" s="30"/>
      <c r="L101" s="30"/>
      <c r="N101" s="30"/>
      <c r="O101" s="30"/>
      <c r="P101" s="30"/>
      <c r="Q101" s="30"/>
      <c r="R101" s="30"/>
      <c r="S101" s="30"/>
      <c r="W101" s="30"/>
      <c r="X101" s="30"/>
      <c r="AE101" s="30"/>
    </row>
    <row r="102" spans="5:31" x14ac:dyDescent="0.25">
      <c r="E102" s="30"/>
      <c r="K102" s="30"/>
      <c r="L102" s="30"/>
      <c r="N102" s="30"/>
      <c r="O102" s="30"/>
      <c r="P102" s="30"/>
      <c r="Q102" s="30"/>
      <c r="R102" s="30"/>
      <c r="S102" s="30"/>
      <c r="W102" s="30"/>
      <c r="X102" s="30"/>
      <c r="AE102" s="30"/>
    </row>
    <row r="103" spans="5:31" x14ac:dyDescent="0.25">
      <c r="E103" s="30"/>
      <c r="K103" s="30"/>
      <c r="L103" s="30"/>
      <c r="N103" s="30"/>
      <c r="O103" s="30"/>
      <c r="P103" s="30"/>
      <c r="Q103" s="30"/>
      <c r="R103" s="30"/>
      <c r="S103" s="30"/>
      <c r="W103" s="30"/>
      <c r="X103" s="30"/>
      <c r="AE103" s="30"/>
    </row>
    <row r="104" spans="5:31" x14ac:dyDescent="0.25">
      <c r="E104" s="30"/>
      <c r="K104" s="30"/>
      <c r="L104" s="30"/>
      <c r="N104" s="30"/>
      <c r="O104" s="30"/>
      <c r="P104" s="30"/>
      <c r="Q104" s="30"/>
      <c r="R104" s="30"/>
      <c r="S104" s="30"/>
      <c r="W104" s="30"/>
      <c r="X104" s="30"/>
      <c r="AE104" s="30"/>
    </row>
    <row r="105" spans="5:31" x14ac:dyDescent="0.25">
      <c r="E105" s="30"/>
      <c r="K105" s="30"/>
      <c r="L105" s="30"/>
      <c r="N105" s="30"/>
      <c r="O105" s="30"/>
      <c r="P105" s="30"/>
      <c r="Q105" s="30"/>
      <c r="R105" s="30"/>
      <c r="S105" s="30"/>
      <c r="W105" s="30"/>
      <c r="X105" s="30"/>
      <c r="AE105" s="30"/>
    </row>
    <row r="106" spans="5:31" x14ac:dyDescent="0.25">
      <c r="E106" s="30"/>
      <c r="K106" s="30"/>
      <c r="L106" s="30"/>
      <c r="N106" s="30"/>
      <c r="O106" s="30"/>
      <c r="P106" s="30"/>
      <c r="Q106" s="30"/>
      <c r="R106" s="30"/>
      <c r="S106" s="30"/>
      <c r="W106" s="30"/>
      <c r="X106" s="30"/>
      <c r="AE106" s="30"/>
    </row>
    <row r="107" spans="5:31" x14ac:dyDescent="0.25">
      <c r="E107" s="30"/>
      <c r="K107" s="30"/>
      <c r="L107" s="30"/>
      <c r="N107" s="30"/>
      <c r="O107" s="30"/>
      <c r="P107" s="30"/>
      <c r="Q107" s="30"/>
      <c r="R107" s="30"/>
      <c r="S107" s="30"/>
      <c r="W107" s="30"/>
      <c r="X107" s="30"/>
      <c r="AE107" s="30"/>
    </row>
    <row r="108" spans="5:31" x14ac:dyDescent="0.25">
      <c r="E108" s="30"/>
      <c r="K108" s="30"/>
      <c r="L108" s="30"/>
      <c r="N108" s="30"/>
      <c r="O108" s="30"/>
      <c r="P108" s="30"/>
      <c r="Q108" s="30"/>
      <c r="R108" s="30"/>
      <c r="S108" s="30"/>
      <c r="W108" s="30"/>
      <c r="X108" s="30"/>
      <c r="AE108" s="30"/>
    </row>
    <row r="109" spans="5:31" x14ac:dyDescent="0.25">
      <c r="E109" s="30"/>
      <c r="K109" s="30"/>
      <c r="L109" s="30"/>
      <c r="N109" s="30"/>
      <c r="O109" s="30"/>
      <c r="P109" s="30"/>
      <c r="Q109" s="30"/>
      <c r="R109" s="30"/>
      <c r="S109" s="30"/>
      <c r="W109" s="30"/>
      <c r="X109" s="30"/>
      <c r="AE109" s="30"/>
    </row>
    <row r="110" spans="5:31" x14ac:dyDescent="0.25">
      <c r="E110" s="30"/>
      <c r="K110" s="30"/>
      <c r="L110" s="30"/>
      <c r="N110" s="30"/>
      <c r="O110" s="30"/>
      <c r="P110" s="30"/>
      <c r="Q110" s="30"/>
      <c r="R110" s="30"/>
      <c r="S110" s="30"/>
      <c r="W110" s="30"/>
      <c r="X110" s="30"/>
      <c r="AE110" s="30"/>
    </row>
    <row r="111" spans="5:31" x14ac:dyDescent="0.25">
      <c r="E111" s="30"/>
      <c r="K111" s="30"/>
      <c r="L111" s="30"/>
      <c r="N111" s="30"/>
      <c r="O111" s="30"/>
      <c r="P111" s="30"/>
      <c r="Q111" s="30"/>
      <c r="R111" s="30"/>
      <c r="S111" s="30"/>
      <c r="W111" s="30"/>
      <c r="X111" s="30"/>
      <c r="AE111" s="30"/>
    </row>
    <row r="112" spans="5:31" x14ac:dyDescent="0.25">
      <c r="E112" s="30"/>
      <c r="K112" s="30"/>
      <c r="L112" s="30"/>
      <c r="N112" s="30"/>
      <c r="O112" s="30"/>
      <c r="P112" s="30"/>
      <c r="Q112" s="30"/>
      <c r="R112" s="30"/>
      <c r="S112" s="30"/>
      <c r="W112" s="30"/>
      <c r="X112" s="30"/>
      <c r="AE112" s="30"/>
    </row>
    <row r="113" spans="5:31" x14ac:dyDescent="0.25">
      <c r="E113" s="30"/>
      <c r="K113" s="30"/>
      <c r="L113" s="30"/>
      <c r="N113" s="30"/>
      <c r="O113" s="30"/>
      <c r="P113" s="30"/>
      <c r="Q113" s="30"/>
      <c r="R113" s="30"/>
      <c r="S113" s="30"/>
      <c r="W113" s="30"/>
      <c r="X113" s="30"/>
      <c r="AE113" s="30"/>
    </row>
    <row r="114" spans="5:31" x14ac:dyDescent="0.25">
      <c r="E114" s="30"/>
      <c r="K114" s="30"/>
      <c r="L114" s="30"/>
      <c r="N114" s="30"/>
      <c r="O114" s="30"/>
      <c r="P114" s="30"/>
      <c r="Q114" s="30"/>
      <c r="R114" s="30"/>
      <c r="S114" s="30"/>
      <c r="W114" s="30"/>
      <c r="X114" s="30"/>
      <c r="AE114" s="30"/>
    </row>
    <row r="115" spans="5:31" x14ac:dyDescent="0.25">
      <c r="E115" s="30"/>
      <c r="K115" s="30"/>
      <c r="L115" s="30"/>
      <c r="N115" s="30"/>
      <c r="O115" s="30"/>
      <c r="P115" s="30"/>
      <c r="Q115" s="30"/>
      <c r="R115" s="30"/>
      <c r="S115" s="30"/>
      <c r="W115" s="30"/>
      <c r="X115" s="30"/>
      <c r="AE115" s="30"/>
    </row>
    <row r="116" spans="5:31" x14ac:dyDescent="0.25">
      <c r="E116" s="30"/>
      <c r="K116" s="30"/>
      <c r="L116" s="30"/>
      <c r="N116" s="30"/>
      <c r="O116" s="30"/>
      <c r="P116" s="30"/>
      <c r="Q116" s="30"/>
      <c r="R116" s="30"/>
      <c r="S116" s="30"/>
      <c r="W116" s="30"/>
      <c r="X116" s="30"/>
      <c r="AE116" s="30"/>
    </row>
    <row r="117" spans="5:31" x14ac:dyDescent="0.25">
      <c r="E117" s="30"/>
      <c r="K117" s="30"/>
      <c r="L117" s="30"/>
      <c r="N117" s="30"/>
      <c r="O117" s="30"/>
      <c r="P117" s="30"/>
      <c r="Q117" s="30"/>
      <c r="R117" s="30"/>
      <c r="S117" s="30"/>
      <c r="W117" s="30"/>
      <c r="X117" s="30"/>
      <c r="AE117" s="30"/>
    </row>
    <row r="118" spans="5:31" x14ac:dyDescent="0.25">
      <c r="E118" s="30"/>
      <c r="K118" s="30"/>
      <c r="L118" s="30"/>
      <c r="N118" s="30"/>
      <c r="O118" s="30"/>
      <c r="P118" s="30"/>
      <c r="Q118" s="30"/>
      <c r="R118" s="30"/>
      <c r="S118" s="30"/>
      <c r="W118" s="30"/>
      <c r="X118" s="30"/>
      <c r="AE118" s="30"/>
    </row>
    <row r="119" spans="5:31" x14ac:dyDescent="0.25">
      <c r="E119" s="30"/>
      <c r="K119" s="30"/>
      <c r="L119" s="30"/>
      <c r="N119" s="30"/>
      <c r="O119" s="30"/>
      <c r="P119" s="30"/>
      <c r="Q119" s="30"/>
      <c r="R119" s="30"/>
      <c r="S119" s="30"/>
      <c r="W119" s="30"/>
      <c r="X119" s="30"/>
      <c r="AE119" s="30"/>
    </row>
    <row r="120" spans="5:31" x14ac:dyDescent="0.25">
      <c r="E120" s="30"/>
      <c r="K120" s="30"/>
      <c r="L120" s="30"/>
      <c r="N120" s="30"/>
      <c r="O120" s="30"/>
      <c r="P120" s="30"/>
      <c r="Q120" s="30"/>
      <c r="R120" s="30"/>
      <c r="S120" s="30"/>
      <c r="W120" s="30"/>
      <c r="X120" s="30"/>
      <c r="AE120" s="30"/>
    </row>
    <row r="121" spans="5:31" x14ac:dyDescent="0.25">
      <c r="E121" s="30"/>
      <c r="K121" s="30"/>
      <c r="L121" s="30"/>
      <c r="N121" s="30"/>
      <c r="O121" s="30"/>
      <c r="P121" s="30"/>
      <c r="Q121" s="30"/>
      <c r="R121" s="30"/>
      <c r="S121" s="30"/>
      <c r="W121" s="30"/>
      <c r="X121" s="30"/>
      <c r="AE121" s="30"/>
    </row>
    <row r="122" spans="5:31" x14ac:dyDescent="0.25">
      <c r="E122" s="30"/>
      <c r="K122" s="30"/>
      <c r="L122" s="30"/>
      <c r="N122" s="30"/>
      <c r="O122" s="30"/>
      <c r="P122" s="30"/>
      <c r="Q122" s="30"/>
      <c r="R122" s="30"/>
      <c r="S122" s="30"/>
      <c r="W122" s="30"/>
      <c r="X122" s="30"/>
      <c r="AE122" s="30"/>
    </row>
    <row r="123" spans="5:31" x14ac:dyDescent="0.25">
      <c r="E123" s="30"/>
      <c r="K123" s="30"/>
      <c r="L123" s="30"/>
      <c r="N123" s="30"/>
      <c r="O123" s="30"/>
      <c r="P123" s="30"/>
      <c r="Q123" s="30"/>
      <c r="R123" s="30"/>
      <c r="S123" s="30"/>
      <c r="W123" s="30"/>
      <c r="X123" s="30"/>
      <c r="AE123" s="30"/>
    </row>
    <row r="124" spans="5:31" x14ac:dyDescent="0.25">
      <c r="E124" s="30"/>
      <c r="K124" s="30"/>
      <c r="L124" s="30"/>
      <c r="N124" s="30"/>
      <c r="O124" s="30"/>
      <c r="P124" s="30"/>
      <c r="Q124" s="30"/>
      <c r="R124" s="30"/>
      <c r="S124" s="30"/>
      <c r="W124" s="30"/>
      <c r="X124" s="30"/>
      <c r="AE124" s="30"/>
    </row>
    <row r="125" spans="5:31" x14ac:dyDescent="0.25">
      <c r="E125" s="30"/>
      <c r="K125" s="30"/>
      <c r="L125" s="30"/>
      <c r="N125" s="30"/>
      <c r="O125" s="30"/>
      <c r="P125" s="30"/>
      <c r="Q125" s="30"/>
      <c r="R125" s="30"/>
      <c r="S125" s="30"/>
      <c r="W125" s="30"/>
      <c r="X125" s="30"/>
      <c r="AE125" s="30"/>
    </row>
    <row r="126" spans="5:31" x14ac:dyDescent="0.25">
      <c r="E126" s="30"/>
      <c r="K126" s="30"/>
      <c r="L126" s="30"/>
      <c r="N126" s="30"/>
      <c r="O126" s="30"/>
      <c r="P126" s="30"/>
      <c r="Q126" s="30"/>
      <c r="R126" s="30"/>
      <c r="S126" s="30"/>
      <c r="W126" s="30"/>
      <c r="X126" s="30"/>
      <c r="AE126" s="30"/>
    </row>
    <row r="127" spans="5:31" x14ac:dyDescent="0.25">
      <c r="E127" s="30"/>
      <c r="K127" s="30"/>
      <c r="L127" s="30"/>
      <c r="N127" s="30"/>
      <c r="O127" s="30"/>
      <c r="P127" s="30"/>
      <c r="Q127" s="30"/>
      <c r="R127" s="30"/>
      <c r="S127" s="30"/>
      <c r="W127" s="30"/>
      <c r="X127" s="30"/>
      <c r="AE127" s="30"/>
    </row>
    <row r="128" spans="5:31" x14ac:dyDescent="0.25">
      <c r="E128" s="30"/>
      <c r="K128" s="30"/>
      <c r="L128" s="30"/>
      <c r="N128" s="30"/>
      <c r="O128" s="30"/>
      <c r="P128" s="30"/>
      <c r="Q128" s="30"/>
      <c r="R128" s="30"/>
      <c r="S128" s="30"/>
      <c r="W128" s="30"/>
      <c r="X128" s="30"/>
      <c r="AE128" s="30"/>
    </row>
    <row r="129" spans="5:31" x14ac:dyDescent="0.25">
      <c r="E129" s="30"/>
      <c r="K129" s="30"/>
      <c r="L129" s="30"/>
      <c r="N129" s="30"/>
      <c r="O129" s="30"/>
      <c r="P129" s="30"/>
      <c r="Q129" s="30"/>
      <c r="R129" s="30"/>
      <c r="S129" s="30"/>
      <c r="W129" s="30"/>
      <c r="X129" s="30"/>
      <c r="AE129" s="30"/>
    </row>
    <row r="130" spans="5:31" x14ac:dyDescent="0.25">
      <c r="E130" s="30"/>
      <c r="K130" s="30"/>
      <c r="L130" s="30"/>
      <c r="N130" s="30"/>
      <c r="O130" s="30"/>
      <c r="P130" s="30"/>
      <c r="Q130" s="30"/>
      <c r="R130" s="30"/>
      <c r="S130" s="30"/>
      <c r="W130" s="30"/>
      <c r="X130" s="30"/>
      <c r="AE130" s="30"/>
    </row>
    <row r="131" spans="5:31" x14ac:dyDescent="0.25">
      <c r="E131" s="30"/>
      <c r="K131" s="30"/>
      <c r="L131" s="30"/>
      <c r="N131" s="30"/>
      <c r="O131" s="30"/>
      <c r="P131" s="30"/>
      <c r="Q131" s="30"/>
      <c r="R131" s="30"/>
      <c r="S131" s="30"/>
      <c r="W131" s="30"/>
      <c r="X131" s="30"/>
      <c r="AE131" s="30"/>
    </row>
  </sheetData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3"/>
  <sheetViews>
    <sheetView zoomScaleNormal="100" workbookViewId="0"/>
  </sheetViews>
  <sheetFormatPr baseColWidth="10" defaultRowHeight="15" x14ac:dyDescent="0.25"/>
  <cols>
    <col min="1" max="1" width="5.7109375" style="51" customWidth="1"/>
    <col min="2" max="4" width="5.7109375" style="30" customWidth="1"/>
    <col min="5" max="5" width="5.7109375" style="19" customWidth="1"/>
    <col min="6" max="12" width="5.7109375" style="30" customWidth="1"/>
    <col min="13" max="18" width="5.7109375" style="73" customWidth="1"/>
    <col min="19" max="19" width="5.7109375" style="55" customWidth="1"/>
    <col min="20" max="20" width="5.7109375" style="73" customWidth="1"/>
    <col min="21" max="23" width="5.7109375" style="30" customWidth="1"/>
    <col min="24" max="25" width="5.7109375" style="73" customWidth="1"/>
    <col min="26" max="37" width="5.7109375" style="30" customWidth="1"/>
    <col min="38" max="38" width="8.5703125" style="30" customWidth="1"/>
    <col min="39" max="39" width="5.7109375" style="78" customWidth="1"/>
    <col min="40" max="40" width="13.7109375" style="30" customWidth="1"/>
    <col min="41" max="41" width="5.7109375" style="51" customWidth="1"/>
    <col min="42" max="42" width="6" style="30" customWidth="1"/>
    <col min="43" max="43" width="7" style="30" customWidth="1"/>
    <col min="44" max="44" width="7.42578125" style="30" customWidth="1"/>
    <col min="45" max="45" width="6.85546875" style="30" customWidth="1"/>
    <col min="46" max="46" width="14.85546875" style="30" customWidth="1"/>
    <col min="47" max="16384" width="11.42578125" style="30"/>
  </cols>
  <sheetData>
    <row r="1" spans="1:47" x14ac:dyDescent="0.25">
      <c r="A1" s="49"/>
      <c r="B1" s="29" t="s">
        <v>0</v>
      </c>
      <c r="C1" s="29" t="s">
        <v>1</v>
      </c>
      <c r="D1" s="29" t="s">
        <v>2</v>
      </c>
      <c r="E1" s="29" t="s">
        <v>14</v>
      </c>
      <c r="F1" s="29" t="s">
        <v>13</v>
      </c>
      <c r="G1" s="29" t="s">
        <v>151</v>
      </c>
      <c r="H1" s="29" t="s">
        <v>158</v>
      </c>
      <c r="I1" s="29" t="s">
        <v>157</v>
      </c>
      <c r="J1" s="60" t="s">
        <v>100</v>
      </c>
      <c r="K1" s="29" t="s">
        <v>20</v>
      </c>
      <c r="L1" s="29" t="s">
        <v>21</v>
      </c>
      <c r="M1" s="29" t="s">
        <v>155</v>
      </c>
      <c r="N1" s="29" t="s">
        <v>36</v>
      </c>
      <c r="O1" s="60" t="s">
        <v>5</v>
      </c>
      <c r="P1" s="60" t="s">
        <v>99</v>
      </c>
      <c r="Q1" s="29" t="s">
        <v>3</v>
      </c>
      <c r="R1" s="29" t="s">
        <v>119</v>
      </c>
      <c r="S1" s="60" t="s">
        <v>102</v>
      </c>
      <c r="T1" s="29" t="s">
        <v>23</v>
      </c>
      <c r="U1" s="29" t="s">
        <v>24</v>
      </c>
      <c r="V1" s="29" t="s">
        <v>15</v>
      </c>
      <c r="W1" s="29" t="s">
        <v>26</v>
      </c>
      <c r="X1" s="29" t="s">
        <v>25</v>
      </c>
      <c r="Y1" s="29" t="s">
        <v>16</v>
      </c>
      <c r="Z1" s="29" t="s">
        <v>22</v>
      </c>
      <c r="AA1" s="29" t="s">
        <v>28</v>
      </c>
      <c r="AB1" s="60" t="s">
        <v>104</v>
      </c>
      <c r="AC1" s="60" t="s">
        <v>98</v>
      </c>
      <c r="AD1" s="29" t="s">
        <v>31</v>
      </c>
      <c r="AE1" s="29" t="s">
        <v>153</v>
      </c>
      <c r="AF1" s="14" t="s">
        <v>37</v>
      </c>
      <c r="AG1" s="71" t="s">
        <v>45</v>
      </c>
      <c r="AH1" s="50"/>
      <c r="AM1" s="30"/>
    </row>
    <row r="2" spans="1:47" x14ac:dyDescent="0.25">
      <c r="A2" s="202">
        <v>1</v>
      </c>
      <c r="B2" s="30">
        <v>5</v>
      </c>
      <c r="C2" s="30">
        <v>5</v>
      </c>
      <c r="D2" s="30">
        <v>5</v>
      </c>
      <c r="E2" s="73"/>
      <c r="F2" s="73"/>
      <c r="H2" s="73"/>
      <c r="J2" s="101">
        <f>AVERAGE(B2:I2)</f>
        <v>5</v>
      </c>
      <c r="K2" s="30">
        <v>5</v>
      </c>
      <c r="L2" s="30">
        <v>6</v>
      </c>
      <c r="M2" s="30"/>
      <c r="N2" s="30"/>
      <c r="O2" s="110">
        <f>AVERAGE(K2:N2)</f>
        <v>5.5</v>
      </c>
      <c r="P2" s="108">
        <f>AVERAGE(J2,O2)</f>
        <v>5.25</v>
      </c>
      <c r="Q2" s="73">
        <v>3</v>
      </c>
      <c r="S2" s="101">
        <f>AVERAGE(Q2:R2)</f>
        <v>3</v>
      </c>
      <c r="T2" s="73">
        <v>5</v>
      </c>
      <c r="U2" s="73"/>
      <c r="V2" s="73"/>
      <c r="W2" s="73"/>
      <c r="X2" s="73">
        <v>5</v>
      </c>
      <c r="Z2" s="73"/>
      <c r="AB2" s="101">
        <f>AVERAGE(T2:AA2)</f>
        <v>5</v>
      </c>
      <c r="AC2" s="100">
        <f>AVERAGE(S2,AB2)</f>
        <v>4</v>
      </c>
      <c r="AF2" s="33"/>
      <c r="AG2" s="112">
        <f>AVERAGE(P2,AC2,AD2:AF2)</f>
        <v>4.625</v>
      </c>
      <c r="AH2" s="202">
        <v>1</v>
      </c>
      <c r="AJ2" s="21" t="s">
        <v>55</v>
      </c>
      <c r="AK2" s="34"/>
      <c r="AL2" s="34"/>
      <c r="AM2" s="34"/>
      <c r="AN2" s="35"/>
    </row>
    <row r="3" spans="1:47" x14ac:dyDescent="0.25">
      <c r="A3" s="202">
        <f>A2+1</f>
        <v>2</v>
      </c>
      <c r="B3" s="30">
        <v>8</v>
      </c>
      <c r="C3" s="30">
        <v>7</v>
      </c>
      <c r="D3" s="30">
        <v>8</v>
      </c>
      <c r="E3" s="73"/>
      <c r="F3" s="73"/>
      <c r="H3" s="73"/>
      <c r="J3" s="101">
        <f t="shared" ref="J3:J66" si="0">AVERAGE(B3:I3)</f>
        <v>7.666666666666667</v>
      </c>
      <c r="K3" s="30">
        <v>6</v>
      </c>
      <c r="L3" s="30">
        <v>7</v>
      </c>
      <c r="M3" s="30"/>
      <c r="N3" s="30"/>
      <c r="O3" s="110">
        <f t="shared" ref="O3:O66" si="1">AVERAGE(K3:N3)</f>
        <v>6.5</v>
      </c>
      <c r="P3" s="108">
        <f t="shared" ref="P3:P66" si="2">AVERAGE(J3,O3)</f>
        <v>7.0833333333333339</v>
      </c>
      <c r="Q3" s="73">
        <v>6</v>
      </c>
      <c r="S3" s="101">
        <f t="shared" ref="S3:S66" si="3">AVERAGE(Q3:R3)</f>
        <v>6</v>
      </c>
      <c r="T3" s="73">
        <v>5</v>
      </c>
      <c r="U3" s="73"/>
      <c r="V3" s="73"/>
      <c r="W3" s="73"/>
      <c r="X3" s="73">
        <v>8</v>
      </c>
      <c r="Z3" s="73"/>
      <c r="AB3" s="101">
        <f t="shared" ref="AB3:AB66" si="4">AVERAGE(T3:AA3)</f>
        <v>6.5</v>
      </c>
      <c r="AC3" s="100">
        <f t="shared" ref="AC3:AC66" si="5">AVERAGE(S3,AB3)</f>
        <v>6.25</v>
      </c>
      <c r="AF3" s="33"/>
      <c r="AG3" s="112">
        <f t="shared" ref="AG3:AG66" si="6">AVERAGE(P3,AC3,AD3:AF3)</f>
        <v>6.666666666666667</v>
      </c>
      <c r="AH3" s="202">
        <f>AH2+1</f>
        <v>2</v>
      </c>
      <c r="AJ3" s="37"/>
      <c r="AK3" s="33"/>
      <c r="AL3" s="33"/>
      <c r="AM3" s="33"/>
      <c r="AN3" s="38"/>
    </row>
    <row r="4" spans="1:47" x14ac:dyDescent="0.25">
      <c r="A4" s="201">
        <f t="shared" ref="A4:A67" si="7">A3+1</f>
        <v>3</v>
      </c>
      <c r="B4" s="30">
        <v>5</v>
      </c>
      <c r="C4" s="30">
        <v>7</v>
      </c>
      <c r="D4" s="30">
        <v>6</v>
      </c>
      <c r="E4" s="73"/>
      <c r="F4" s="73"/>
      <c r="H4" s="73"/>
      <c r="J4" s="101">
        <f t="shared" si="0"/>
        <v>6</v>
      </c>
      <c r="K4" s="30">
        <v>6</v>
      </c>
      <c r="L4" s="30">
        <v>7</v>
      </c>
      <c r="M4" s="30"/>
      <c r="N4" s="30"/>
      <c r="O4" s="110">
        <f t="shared" si="1"/>
        <v>6.5</v>
      </c>
      <c r="P4" s="108">
        <f t="shared" si="2"/>
        <v>6.25</v>
      </c>
      <c r="Q4" s="73">
        <v>5</v>
      </c>
      <c r="S4" s="101">
        <f t="shared" si="3"/>
        <v>5</v>
      </c>
      <c r="T4" s="73">
        <v>5</v>
      </c>
      <c r="U4" s="73"/>
      <c r="V4" s="73"/>
      <c r="W4" s="73"/>
      <c r="X4" s="73">
        <v>7</v>
      </c>
      <c r="Z4" s="73">
        <v>6</v>
      </c>
      <c r="AB4" s="101">
        <f t="shared" si="4"/>
        <v>6</v>
      </c>
      <c r="AC4" s="100">
        <f t="shared" si="5"/>
        <v>5.5</v>
      </c>
      <c r="AF4" s="33"/>
      <c r="AG4" s="112">
        <f t="shared" si="6"/>
        <v>5.875</v>
      </c>
      <c r="AH4" s="201">
        <f t="shared" ref="AH4:AH67" si="8">AH3+1</f>
        <v>3</v>
      </c>
      <c r="AJ4" s="39"/>
      <c r="AK4" s="33" t="s">
        <v>41</v>
      </c>
      <c r="AL4" s="33"/>
      <c r="AM4" s="33">
        <v>2</v>
      </c>
      <c r="AN4" s="38"/>
    </row>
    <row r="5" spans="1:47" x14ac:dyDescent="0.25">
      <c r="A5" s="201">
        <f t="shared" si="7"/>
        <v>4</v>
      </c>
      <c r="B5" s="47">
        <v>7</v>
      </c>
      <c r="C5" s="30">
        <v>5</v>
      </c>
      <c r="D5" s="30">
        <v>6</v>
      </c>
      <c r="E5" s="73"/>
      <c r="F5" s="73"/>
      <c r="H5" s="73"/>
      <c r="J5" s="101">
        <f t="shared" si="0"/>
        <v>6</v>
      </c>
      <c r="K5" s="30">
        <v>7</v>
      </c>
      <c r="L5" s="30">
        <v>8</v>
      </c>
      <c r="M5" s="30">
        <v>8</v>
      </c>
      <c r="N5" s="30">
        <v>8</v>
      </c>
      <c r="O5" s="110">
        <f t="shared" si="1"/>
        <v>7.75</v>
      </c>
      <c r="P5" s="108">
        <f t="shared" si="2"/>
        <v>6.875</v>
      </c>
      <c r="S5" s="36"/>
      <c r="U5" s="73"/>
      <c r="V5" s="73"/>
      <c r="W5" s="73"/>
      <c r="Z5" s="73"/>
      <c r="AB5" s="36"/>
      <c r="AC5" s="36"/>
      <c r="AD5" s="30">
        <v>5</v>
      </c>
      <c r="AE5" s="30">
        <v>7</v>
      </c>
      <c r="AF5" s="33"/>
      <c r="AG5" s="112">
        <f t="shared" si="6"/>
        <v>6.291666666666667</v>
      </c>
      <c r="AH5" s="201">
        <f t="shared" si="8"/>
        <v>4</v>
      </c>
      <c r="AJ5" s="40"/>
      <c r="AK5" s="33" t="s">
        <v>38</v>
      </c>
      <c r="AL5" s="33"/>
      <c r="AM5" s="33">
        <v>0</v>
      </c>
      <c r="AN5" s="38"/>
    </row>
    <row r="6" spans="1:47" x14ac:dyDescent="0.25">
      <c r="A6" s="208">
        <f t="shared" si="7"/>
        <v>5</v>
      </c>
      <c r="B6" s="47">
        <v>10</v>
      </c>
      <c r="C6" s="30">
        <v>10</v>
      </c>
      <c r="D6" s="30">
        <v>10</v>
      </c>
      <c r="E6" s="73"/>
      <c r="F6" s="73"/>
      <c r="H6" s="73"/>
      <c r="J6" s="101">
        <f t="shared" si="0"/>
        <v>10</v>
      </c>
      <c r="K6" s="30">
        <v>9</v>
      </c>
      <c r="L6" s="30">
        <v>10</v>
      </c>
      <c r="M6" s="30"/>
      <c r="N6" s="30"/>
      <c r="O6" s="110">
        <f t="shared" si="1"/>
        <v>9.5</v>
      </c>
      <c r="P6" s="108">
        <f t="shared" si="2"/>
        <v>9.75</v>
      </c>
      <c r="Q6" s="73">
        <v>8</v>
      </c>
      <c r="S6" s="101">
        <f t="shared" si="3"/>
        <v>8</v>
      </c>
      <c r="U6" s="73">
        <v>10</v>
      </c>
      <c r="V6" s="73">
        <v>9</v>
      </c>
      <c r="W6" s="73"/>
      <c r="Z6" s="73"/>
      <c r="AB6" s="101">
        <f t="shared" si="4"/>
        <v>9.5</v>
      </c>
      <c r="AC6" s="100">
        <f t="shared" si="5"/>
        <v>8.75</v>
      </c>
      <c r="AF6" s="33"/>
      <c r="AG6" s="112">
        <f t="shared" si="6"/>
        <v>9.25</v>
      </c>
      <c r="AH6" s="208">
        <f t="shared" si="8"/>
        <v>5</v>
      </c>
      <c r="AJ6" s="41"/>
      <c r="AK6" s="33" t="s">
        <v>39</v>
      </c>
      <c r="AL6" s="33"/>
      <c r="AM6" s="33">
        <v>51</v>
      </c>
      <c r="AN6" s="38"/>
    </row>
    <row r="7" spans="1:47" x14ac:dyDescent="0.25">
      <c r="A7" s="201">
        <f t="shared" si="7"/>
        <v>6</v>
      </c>
      <c r="B7" s="47">
        <v>6</v>
      </c>
      <c r="C7" s="30">
        <v>5</v>
      </c>
      <c r="D7" s="30">
        <v>7</v>
      </c>
      <c r="E7" s="73"/>
      <c r="F7" s="73"/>
      <c r="H7" s="73"/>
      <c r="J7" s="101">
        <f t="shared" si="0"/>
        <v>6</v>
      </c>
      <c r="K7" s="30">
        <v>5</v>
      </c>
      <c r="L7" s="30">
        <v>6</v>
      </c>
      <c r="M7" s="30">
        <v>6</v>
      </c>
      <c r="N7" s="30">
        <v>6</v>
      </c>
      <c r="O7" s="110">
        <f t="shared" si="1"/>
        <v>5.75</v>
      </c>
      <c r="P7" s="108">
        <f t="shared" si="2"/>
        <v>5.875</v>
      </c>
      <c r="S7" s="36"/>
      <c r="U7" s="73"/>
      <c r="V7" s="73"/>
      <c r="W7" s="73"/>
      <c r="Z7" s="73"/>
      <c r="AB7" s="36"/>
      <c r="AC7" s="36"/>
      <c r="AD7" s="30">
        <v>6</v>
      </c>
      <c r="AE7" s="30">
        <v>5</v>
      </c>
      <c r="AF7" s="33"/>
      <c r="AG7" s="112">
        <f t="shared" si="6"/>
        <v>5.625</v>
      </c>
      <c r="AH7" s="201">
        <f t="shared" si="8"/>
        <v>6</v>
      </c>
      <c r="AJ7" s="42"/>
      <c r="AK7" s="33" t="s">
        <v>40</v>
      </c>
      <c r="AL7" s="33"/>
      <c r="AM7" s="47">
        <v>28</v>
      </c>
      <c r="AN7" s="38"/>
    </row>
    <row r="8" spans="1:47" x14ac:dyDescent="0.25">
      <c r="A8" s="202">
        <f t="shared" si="7"/>
        <v>7</v>
      </c>
      <c r="B8" s="47">
        <v>5</v>
      </c>
      <c r="C8" s="30">
        <v>5</v>
      </c>
      <c r="D8" s="30">
        <v>8</v>
      </c>
      <c r="E8" s="73"/>
      <c r="F8" s="73"/>
      <c r="H8" s="73"/>
      <c r="J8" s="101">
        <f t="shared" si="0"/>
        <v>6</v>
      </c>
      <c r="K8" s="30">
        <v>5</v>
      </c>
      <c r="L8" s="30">
        <v>6</v>
      </c>
      <c r="M8" s="30"/>
      <c r="N8" s="30"/>
      <c r="O8" s="110">
        <f t="shared" si="1"/>
        <v>5.5</v>
      </c>
      <c r="P8" s="108">
        <f t="shared" si="2"/>
        <v>5.75</v>
      </c>
      <c r="Q8" s="73">
        <v>6</v>
      </c>
      <c r="S8" s="101">
        <f t="shared" si="3"/>
        <v>6</v>
      </c>
      <c r="T8" s="73">
        <v>5</v>
      </c>
      <c r="U8" s="73"/>
      <c r="V8" s="73"/>
      <c r="W8" s="73"/>
      <c r="X8" s="73">
        <v>6</v>
      </c>
      <c r="Z8" s="73"/>
      <c r="AB8" s="101">
        <f t="shared" si="4"/>
        <v>5.5</v>
      </c>
      <c r="AC8" s="100">
        <f t="shared" si="5"/>
        <v>5.75</v>
      </c>
      <c r="AF8" s="33"/>
      <c r="AG8" s="112">
        <f t="shared" si="6"/>
        <v>5.75</v>
      </c>
      <c r="AH8" s="202">
        <f t="shared" si="8"/>
        <v>7</v>
      </c>
      <c r="AJ8" s="37"/>
      <c r="AK8" s="33"/>
      <c r="AL8" s="33"/>
      <c r="AM8" s="20">
        <f>SUM(AM4:AM7)</f>
        <v>81</v>
      </c>
      <c r="AN8" s="38"/>
    </row>
    <row r="9" spans="1:47" x14ac:dyDescent="0.25">
      <c r="A9" s="201">
        <f t="shared" si="7"/>
        <v>8</v>
      </c>
      <c r="B9" s="47">
        <v>7</v>
      </c>
      <c r="C9" s="30">
        <v>5</v>
      </c>
      <c r="D9" s="30">
        <v>5</v>
      </c>
      <c r="E9" s="73"/>
      <c r="F9" s="73"/>
      <c r="H9" s="73">
        <v>7</v>
      </c>
      <c r="J9" s="101">
        <f t="shared" si="0"/>
        <v>6</v>
      </c>
      <c r="K9" s="30">
        <v>5</v>
      </c>
      <c r="L9" s="30">
        <v>6</v>
      </c>
      <c r="M9" s="30"/>
      <c r="N9" s="30">
        <v>5</v>
      </c>
      <c r="O9" s="110">
        <f t="shared" si="1"/>
        <v>5.333333333333333</v>
      </c>
      <c r="P9" s="108">
        <f t="shared" si="2"/>
        <v>5.6666666666666661</v>
      </c>
      <c r="S9" s="36"/>
      <c r="U9" s="73"/>
      <c r="V9" s="73"/>
      <c r="W9" s="73"/>
      <c r="Z9" s="73"/>
      <c r="AB9" s="36"/>
      <c r="AC9" s="36"/>
      <c r="AD9" s="30">
        <v>5</v>
      </c>
      <c r="AE9" s="30">
        <v>6</v>
      </c>
      <c r="AF9" s="33"/>
      <c r="AG9" s="112">
        <f t="shared" si="6"/>
        <v>5.5555555555555545</v>
      </c>
      <c r="AH9" s="201">
        <f t="shared" si="8"/>
        <v>8</v>
      </c>
      <c r="AJ9" s="37"/>
      <c r="AK9" s="33"/>
      <c r="AL9" s="33"/>
      <c r="AM9" s="33"/>
      <c r="AN9" s="38"/>
    </row>
    <row r="10" spans="1:47" x14ac:dyDescent="0.25">
      <c r="A10" s="202">
        <f t="shared" si="7"/>
        <v>9</v>
      </c>
      <c r="B10" s="47">
        <v>9</v>
      </c>
      <c r="C10" s="30">
        <v>7</v>
      </c>
      <c r="D10" s="30">
        <v>8</v>
      </c>
      <c r="E10" s="73"/>
      <c r="F10" s="73"/>
      <c r="H10" s="73"/>
      <c r="J10" s="101">
        <f t="shared" si="0"/>
        <v>8</v>
      </c>
      <c r="K10" s="30">
        <v>6</v>
      </c>
      <c r="L10" s="30">
        <v>8</v>
      </c>
      <c r="M10" s="30"/>
      <c r="N10" s="30"/>
      <c r="O10" s="110">
        <f t="shared" si="1"/>
        <v>7</v>
      </c>
      <c r="P10" s="108">
        <f t="shared" si="2"/>
        <v>7.5</v>
      </c>
      <c r="Q10" s="73">
        <v>5</v>
      </c>
      <c r="S10" s="101">
        <f t="shared" si="3"/>
        <v>5</v>
      </c>
      <c r="T10" s="73">
        <v>5</v>
      </c>
      <c r="U10" s="73">
        <v>7</v>
      </c>
      <c r="V10" s="73">
        <v>7</v>
      </c>
      <c r="W10" s="73"/>
      <c r="Z10" s="73"/>
      <c r="AB10" s="101">
        <f t="shared" si="4"/>
        <v>6.333333333333333</v>
      </c>
      <c r="AC10" s="100">
        <f t="shared" si="5"/>
        <v>5.6666666666666661</v>
      </c>
      <c r="AF10" s="33"/>
      <c r="AG10" s="112">
        <f t="shared" si="6"/>
        <v>6.583333333333333</v>
      </c>
      <c r="AH10" s="202">
        <f t="shared" si="8"/>
        <v>9</v>
      </c>
      <c r="AJ10" s="43"/>
      <c r="AK10" s="33" t="s">
        <v>42</v>
      </c>
      <c r="AL10" s="33"/>
      <c r="AM10" s="33"/>
      <c r="AN10" s="38"/>
      <c r="AO10" s="47"/>
    </row>
    <row r="11" spans="1:47" x14ac:dyDescent="0.25">
      <c r="A11" s="208">
        <f t="shared" si="7"/>
        <v>10</v>
      </c>
      <c r="B11" s="47">
        <v>10</v>
      </c>
      <c r="C11" s="30">
        <v>9</v>
      </c>
      <c r="D11" s="30">
        <v>8</v>
      </c>
      <c r="E11" s="73"/>
      <c r="F11" s="73"/>
      <c r="H11" s="73"/>
      <c r="J11" s="101">
        <f t="shared" si="0"/>
        <v>9</v>
      </c>
      <c r="K11" s="30">
        <v>8</v>
      </c>
      <c r="L11" s="30">
        <v>9</v>
      </c>
      <c r="M11" s="30"/>
      <c r="N11" s="30"/>
      <c r="O11" s="110">
        <f t="shared" si="1"/>
        <v>8.5</v>
      </c>
      <c r="P11" s="108">
        <f t="shared" si="2"/>
        <v>8.75</v>
      </c>
      <c r="Q11" s="73">
        <v>8</v>
      </c>
      <c r="S11" s="101">
        <f t="shared" si="3"/>
        <v>8</v>
      </c>
      <c r="T11" s="73">
        <v>7</v>
      </c>
      <c r="U11" s="73">
        <v>9</v>
      </c>
      <c r="V11" s="73"/>
      <c r="W11" s="73"/>
      <c r="Z11" s="73">
        <v>7</v>
      </c>
      <c r="AB11" s="101">
        <f t="shared" si="4"/>
        <v>7.666666666666667</v>
      </c>
      <c r="AC11" s="100">
        <f t="shared" si="5"/>
        <v>7.8333333333333339</v>
      </c>
      <c r="AF11" s="33"/>
      <c r="AG11" s="112">
        <f t="shared" si="6"/>
        <v>8.2916666666666679</v>
      </c>
      <c r="AH11" s="208">
        <f t="shared" si="8"/>
        <v>10</v>
      </c>
      <c r="AJ11" s="107" t="s">
        <v>118</v>
      </c>
      <c r="AK11" s="33" t="s">
        <v>43</v>
      </c>
      <c r="AL11" s="33"/>
      <c r="AM11" s="33"/>
      <c r="AN11" s="38"/>
    </row>
    <row r="12" spans="1:47" x14ac:dyDescent="0.25">
      <c r="A12" s="201">
        <f t="shared" si="7"/>
        <v>11</v>
      </c>
      <c r="B12" s="47">
        <v>7</v>
      </c>
      <c r="C12" s="30">
        <v>7</v>
      </c>
      <c r="D12" s="30">
        <v>8</v>
      </c>
      <c r="E12" s="73"/>
      <c r="F12" s="73"/>
      <c r="H12" s="73"/>
      <c r="I12" s="30">
        <v>7</v>
      </c>
      <c r="J12" s="101">
        <f t="shared" si="0"/>
        <v>7.25</v>
      </c>
      <c r="K12" s="30">
        <v>5</v>
      </c>
      <c r="L12" s="30">
        <v>6</v>
      </c>
      <c r="M12" s="30">
        <v>7</v>
      </c>
      <c r="N12" s="30"/>
      <c r="O12" s="110">
        <f t="shared" si="1"/>
        <v>6</v>
      </c>
      <c r="P12" s="108">
        <f t="shared" si="2"/>
        <v>6.625</v>
      </c>
      <c r="S12" s="36"/>
      <c r="U12" s="73"/>
      <c r="V12" s="73"/>
      <c r="W12" s="73"/>
      <c r="Z12" s="73"/>
      <c r="AB12" s="36"/>
      <c r="AC12" s="36"/>
      <c r="AD12" s="30">
        <v>8</v>
      </c>
      <c r="AE12" s="30">
        <v>6</v>
      </c>
      <c r="AF12" s="33"/>
      <c r="AG12" s="112">
        <f t="shared" si="6"/>
        <v>6.875</v>
      </c>
      <c r="AH12" s="201">
        <f t="shared" si="8"/>
        <v>11</v>
      </c>
      <c r="AJ12" s="37"/>
      <c r="AK12" s="33"/>
      <c r="AL12" s="33"/>
      <c r="AM12" s="33"/>
      <c r="AN12" s="38"/>
    </row>
    <row r="13" spans="1:47" x14ac:dyDescent="0.25">
      <c r="A13" s="201">
        <f t="shared" si="7"/>
        <v>12</v>
      </c>
      <c r="B13" s="47">
        <v>5</v>
      </c>
      <c r="C13" s="30">
        <v>5</v>
      </c>
      <c r="D13" s="30">
        <v>5</v>
      </c>
      <c r="E13" s="73"/>
      <c r="F13" s="73"/>
      <c r="H13" s="73"/>
      <c r="J13" s="101">
        <f t="shared" si="0"/>
        <v>5</v>
      </c>
      <c r="K13" s="30">
        <v>5</v>
      </c>
      <c r="L13" s="30">
        <v>6</v>
      </c>
      <c r="M13" s="30"/>
      <c r="N13" s="30"/>
      <c r="O13" s="110">
        <f t="shared" si="1"/>
        <v>5.5</v>
      </c>
      <c r="P13" s="108">
        <f t="shared" si="2"/>
        <v>5.25</v>
      </c>
      <c r="Q13" s="73">
        <v>5</v>
      </c>
      <c r="S13" s="101">
        <f t="shared" si="3"/>
        <v>5</v>
      </c>
      <c r="T13" s="73">
        <v>6</v>
      </c>
      <c r="U13" s="73"/>
      <c r="V13" s="73"/>
      <c r="W13" s="73"/>
      <c r="X13" s="73">
        <v>6</v>
      </c>
      <c r="Z13" s="73">
        <v>7</v>
      </c>
      <c r="AB13" s="101">
        <f t="shared" si="4"/>
        <v>6.333333333333333</v>
      </c>
      <c r="AC13" s="100">
        <f t="shared" si="5"/>
        <v>5.6666666666666661</v>
      </c>
      <c r="AF13" s="33"/>
      <c r="AG13" s="112">
        <f t="shared" si="6"/>
        <v>5.458333333333333</v>
      </c>
      <c r="AH13" s="201">
        <f t="shared" si="8"/>
        <v>12</v>
      </c>
      <c r="AJ13" s="64" t="s">
        <v>0</v>
      </c>
      <c r="AK13" s="5" t="s">
        <v>46</v>
      </c>
      <c r="AL13" s="5"/>
      <c r="AM13" s="5"/>
      <c r="AN13" s="3"/>
      <c r="AU13" s="33"/>
    </row>
    <row r="14" spans="1:47" x14ac:dyDescent="0.25">
      <c r="A14" s="202">
        <f t="shared" si="7"/>
        <v>13</v>
      </c>
      <c r="B14" s="47">
        <v>9</v>
      </c>
      <c r="C14" s="30">
        <v>6</v>
      </c>
      <c r="D14" s="30">
        <v>8</v>
      </c>
      <c r="E14" s="73"/>
      <c r="F14" s="73"/>
      <c r="H14" s="73"/>
      <c r="J14" s="101">
        <f t="shared" si="0"/>
        <v>7.666666666666667</v>
      </c>
      <c r="K14" s="30">
        <v>7</v>
      </c>
      <c r="L14" s="30">
        <v>8</v>
      </c>
      <c r="M14" s="30"/>
      <c r="N14" s="30"/>
      <c r="O14" s="110">
        <f t="shared" si="1"/>
        <v>7.5</v>
      </c>
      <c r="P14" s="108">
        <f t="shared" si="2"/>
        <v>7.5833333333333339</v>
      </c>
      <c r="Q14" s="73">
        <v>5</v>
      </c>
      <c r="S14" s="101">
        <f t="shared" si="3"/>
        <v>5</v>
      </c>
      <c r="T14" s="73">
        <v>9</v>
      </c>
      <c r="U14" s="73">
        <v>6</v>
      </c>
      <c r="V14" s="73">
        <v>7</v>
      </c>
      <c r="W14" s="73"/>
      <c r="Z14" s="73"/>
      <c r="AB14" s="101">
        <f t="shared" si="4"/>
        <v>7.333333333333333</v>
      </c>
      <c r="AC14" s="100">
        <f t="shared" si="5"/>
        <v>6.1666666666666661</v>
      </c>
      <c r="AF14" s="33"/>
      <c r="AG14" s="112">
        <f t="shared" si="6"/>
        <v>6.875</v>
      </c>
      <c r="AH14" s="202">
        <f t="shared" si="8"/>
        <v>13</v>
      </c>
      <c r="AJ14" s="64" t="s">
        <v>1</v>
      </c>
      <c r="AK14" s="5" t="s">
        <v>47</v>
      </c>
      <c r="AL14" s="5"/>
      <c r="AM14" s="5"/>
      <c r="AN14" s="3"/>
    </row>
    <row r="15" spans="1:47" x14ac:dyDescent="0.25">
      <c r="A15" s="202">
        <f t="shared" si="7"/>
        <v>14</v>
      </c>
      <c r="B15" s="47">
        <v>8</v>
      </c>
      <c r="C15" s="30">
        <v>8</v>
      </c>
      <c r="D15" s="30">
        <v>8</v>
      </c>
      <c r="E15" s="73"/>
      <c r="F15" s="73"/>
      <c r="H15" s="73"/>
      <c r="J15" s="101">
        <f t="shared" si="0"/>
        <v>8</v>
      </c>
      <c r="K15" s="30">
        <v>8</v>
      </c>
      <c r="L15" s="30">
        <v>9</v>
      </c>
      <c r="M15" s="30"/>
      <c r="N15" s="30"/>
      <c r="O15" s="110">
        <f t="shared" si="1"/>
        <v>8.5</v>
      </c>
      <c r="P15" s="108">
        <f t="shared" si="2"/>
        <v>8.25</v>
      </c>
      <c r="Q15" s="73">
        <v>8</v>
      </c>
      <c r="S15" s="101">
        <f t="shared" si="3"/>
        <v>8</v>
      </c>
      <c r="T15" s="73">
        <v>9</v>
      </c>
      <c r="U15" s="73">
        <v>10</v>
      </c>
      <c r="V15" s="73"/>
      <c r="W15" s="73"/>
      <c r="Z15" s="73">
        <v>8</v>
      </c>
      <c r="AB15" s="101">
        <f t="shared" si="4"/>
        <v>9</v>
      </c>
      <c r="AC15" s="100">
        <f t="shared" si="5"/>
        <v>8.5</v>
      </c>
      <c r="AF15" s="33"/>
      <c r="AG15" s="112">
        <f t="shared" si="6"/>
        <v>8.375</v>
      </c>
      <c r="AH15" s="202">
        <f t="shared" si="8"/>
        <v>14</v>
      </c>
      <c r="AJ15" s="64" t="s">
        <v>2</v>
      </c>
      <c r="AK15" s="5" t="s">
        <v>56</v>
      </c>
      <c r="AL15" s="5"/>
      <c r="AM15" s="5"/>
      <c r="AN15" s="3"/>
    </row>
    <row r="16" spans="1:47" x14ac:dyDescent="0.25">
      <c r="A16" s="202">
        <f t="shared" si="7"/>
        <v>15</v>
      </c>
      <c r="B16" s="47">
        <v>7</v>
      </c>
      <c r="C16" s="30">
        <v>5</v>
      </c>
      <c r="D16" s="30">
        <v>7</v>
      </c>
      <c r="E16" s="73"/>
      <c r="F16" s="73"/>
      <c r="H16" s="73"/>
      <c r="J16" s="101">
        <f t="shared" si="0"/>
        <v>6.333333333333333</v>
      </c>
      <c r="K16" s="30">
        <v>6</v>
      </c>
      <c r="L16" s="30">
        <v>8</v>
      </c>
      <c r="M16" s="30"/>
      <c r="N16" s="30"/>
      <c r="O16" s="110">
        <f t="shared" si="1"/>
        <v>7</v>
      </c>
      <c r="P16" s="108">
        <f t="shared" si="2"/>
        <v>6.6666666666666661</v>
      </c>
      <c r="Q16" s="73">
        <v>5</v>
      </c>
      <c r="S16" s="101">
        <f t="shared" si="3"/>
        <v>5</v>
      </c>
      <c r="T16" s="73">
        <v>6</v>
      </c>
      <c r="U16" s="73">
        <v>7</v>
      </c>
      <c r="V16" s="73"/>
      <c r="W16" s="73"/>
      <c r="Z16" s="73">
        <v>7</v>
      </c>
      <c r="AB16" s="101">
        <f t="shared" si="4"/>
        <v>6.666666666666667</v>
      </c>
      <c r="AC16" s="100">
        <f t="shared" si="5"/>
        <v>5.8333333333333339</v>
      </c>
      <c r="AF16" s="33"/>
      <c r="AG16" s="112">
        <f t="shared" si="6"/>
        <v>6.25</v>
      </c>
      <c r="AH16" s="202">
        <f t="shared" si="8"/>
        <v>15</v>
      </c>
      <c r="AJ16" s="64" t="s">
        <v>14</v>
      </c>
      <c r="AK16" s="33" t="s">
        <v>61</v>
      </c>
      <c r="AL16" s="33"/>
      <c r="AM16" s="33"/>
      <c r="AN16" s="38"/>
    </row>
    <row r="17" spans="1:40" x14ac:dyDescent="0.25">
      <c r="A17" s="201">
        <f t="shared" si="7"/>
        <v>16</v>
      </c>
      <c r="B17" s="47">
        <v>6</v>
      </c>
      <c r="C17" s="30">
        <v>5</v>
      </c>
      <c r="D17" s="30">
        <v>6</v>
      </c>
      <c r="E17" s="73"/>
      <c r="F17" s="73"/>
      <c r="H17" s="73"/>
      <c r="J17" s="101">
        <f t="shared" si="0"/>
        <v>5.666666666666667</v>
      </c>
      <c r="K17" s="30">
        <v>6</v>
      </c>
      <c r="L17" s="30">
        <v>6</v>
      </c>
      <c r="M17" s="30">
        <v>6</v>
      </c>
      <c r="N17" s="30">
        <v>6</v>
      </c>
      <c r="O17" s="110">
        <f t="shared" si="1"/>
        <v>6</v>
      </c>
      <c r="P17" s="108">
        <f t="shared" si="2"/>
        <v>5.8333333333333339</v>
      </c>
      <c r="S17" s="36"/>
      <c r="U17" s="73"/>
      <c r="V17" s="73"/>
      <c r="W17" s="73"/>
      <c r="Z17" s="73"/>
      <c r="AB17" s="36"/>
      <c r="AC17" s="36"/>
      <c r="AD17" s="30">
        <v>5</v>
      </c>
      <c r="AE17" s="30">
        <v>6</v>
      </c>
      <c r="AF17" s="33"/>
      <c r="AG17" s="112">
        <f t="shared" si="6"/>
        <v>5.6111111111111116</v>
      </c>
      <c r="AH17" s="201">
        <f t="shared" si="8"/>
        <v>16</v>
      </c>
      <c r="AJ17" s="64" t="s">
        <v>13</v>
      </c>
      <c r="AK17" s="33" t="s">
        <v>60</v>
      </c>
      <c r="AL17" s="33"/>
      <c r="AM17" s="33"/>
      <c r="AN17" s="38"/>
    </row>
    <row r="18" spans="1:40" x14ac:dyDescent="0.25">
      <c r="A18" s="202">
        <f t="shared" si="7"/>
        <v>17</v>
      </c>
      <c r="B18" s="47">
        <v>6</v>
      </c>
      <c r="C18" s="30">
        <v>5</v>
      </c>
      <c r="D18" s="30">
        <v>7</v>
      </c>
      <c r="E18" s="73"/>
      <c r="F18" s="73"/>
      <c r="H18" s="73"/>
      <c r="J18" s="101">
        <f t="shared" si="0"/>
        <v>6</v>
      </c>
      <c r="K18" s="30">
        <v>5</v>
      </c>
      <c r="L18" s="30">
        <v>6</v>
      </c>
      <c r="M18" s="30"/>
      <c r="N18" s="30"/>
      <c r="O18" s="110">
        <f t="shared" si="1"/>
        <v>5.5</v>
      </c>
      <c r="P18" s="108">
        <f t="shared" si="2"/>
        <v>5.75</v>
      </c>
      <c r="Q18" s="73">
        <v>5</v>
      </c>
      <c r="S18" s="101">
        <f t="shared" si="3"/>
        <v>5</v>
      </c>
      <c r="T18" s="73">
        <v>5</v>
      </c>
      <c r="U18" s="73"/>
      <c r="V18" s="73"/>
      <c r="W18" s="73"/>
      <c r="X18" s="73">
        <v>6</v>
      </c>
      <c r="Z18" s="73">
        <v>6</v>
      </c>
      <c r="AB18" s="101">
        <f t="shared" si="4"/>
        <v>5.666666666666667</v>
      </c>
      <c r="AC18" s="100">
        <f t="shared" si="5"/>
        <v>5.3333333333333339</v>
      </c>
      <c r="AF18" s="33"/>
      <c r="AG18" s="112">
        <f t="shared" si="6"/>
        <v>5.541666666666667</v>
      </c>
      <c r="AH18" s="202">
        <f t="shared" si="8"/>
        <v>17</v>
      </c>
      <c r="AJ18" s="64" t="s">
        <v>151</v>
      </c>
      <c r="AK18" s="33" t="s">
        <v>152</v>
      </c>
      <c r="AL18" s="33"/>
      <c r="AM18" s="33"/>
      <c r="AN18" s="38"/>
    </row>
    <row r="19" spans="1:40" x14ac:dyDescent="0.25">
      <c r="A19" s="201">
        <f t="shared" si="7"/>
        <v>18</v>
      </c>
      <c r="B19" s="47">
        <v>7</v>
      </c>
      <c r="C19" s="30">
        <v>6</v>
      </c>
      <c r="D19" s="30">
        <v>7</v>
      </c>
      <c r="E19" s="73"/>
      <c r="F19" s="73"/>
      <c r="H19" s="73"/>
      <c r="J19" s="101">
        <f t="shared" si="0"/>
        <v>6.666666666666667</v>
      </c>
      <c r="K19" s="30">
        <v>6</v>
      </c>
      <c r="L19" s="30">
        <v>7</v>
      </c>
      <c r="M19" s="30"/>
      <c r="N19" s="30"/>
      <c r="O19" s="110">
        <f t="shared" si="1"/>
        <v>6.5</v>
      </c>
      <c r="P19" s="108">
        <f t="shared" si="2"/>
        <v>6.5833333333333339</v>
      </c>
      <c r="Q19" s="73">
        <v>5</v>
      </c>
      <c r="S19" s="101">
        <f t="shared" si="3"/>
        <v>5</v>
      </c>
      <c r="T19" s="73">
        <v>6</v>
      </c>
      <c r="U19" s="73"/>
      <c r="V19" s="73"/>
      <c r="W19" s="73"/>
      <c r="X19" s="73">
        <v>8</v>
      </c>
      <c r="Z19" s="73">
        <v>7</v>
      </c>
      <c r="AB19" s="101">
        <f t="shared" si="4"/>
        <v>7</v>
      </c>
      <c r="AC19" s="100">
        <f t="shared" si="5"/>
        <v>6</v>
      </c>
      <c r="AF19" s="33"/>
      <c r="AG19" s="112">
        <f t="shared" si="6"/>
        <v>6.291666666666667</v>
      </c>
      <c r="AH19" s="201">
        <f t="shared" si="8"/>
        <v>18</v>
      </c>
      <c r="AJ19" s="64" t="s">
        <v>158</v>
      </c>
      <c r="AK19" s="33" t="s">
        <v>159</v>
      </c>
      <c r="AL19" s="33"/>
      <c r="AM19" s="33"/>
      <c r="AN19" s="38"/>
    </row>
    <row r="20" spans="1:40" x14ac:dyDescent="0.25">
      <c r="A20" s="201">
        <f t="shared" si="7"/>
        <v>19</v>
      </c>
      <c r="B20" s="47">
        <v>9</v>
      </c>
      <c r="C20" s="30">
        <v>7</v>
      </c>
      <c r="D20" s="30">
        <v>9</v>
      </c>
      <c r="E20" s="73"/>
      <c r="F20" s="73"/>
      <c r="H20" s="73"/>
      <c r="J20" s="101">
        <f t="shared" si="0"/>
        <v>8.3333333333333339</v>
      </c>
      <c r="K20" s="30">
        <v>8</v>
      </c>
      <c r="L20" s="30">
        <v>10</v>
      </c>
      <c r="M20" s="30">
        <v>10</v>
      </c>
      <c r="N20" s="30">
        <v>10</v>
      </c>
      <c r="O20" s="110">
        <f t="shared" si="1"/>
        <v>9.5</v>
      </c>
      <c r="P20" s="108">
        <f t="shared" si="2"/>
        <v>8.9166666666666679</v>
      </c>
      <c r="S20" s="36"/>
      <c r="U20" s="73"/>
      <c r="V20" s="73"/>
      <c r="W20" s="73"/>
      <c r="Z20" s="73"/>
      <c r="AB20" s="36"/>
      <c r="AC20" s="36"/>
      <c r="AD20" s="30">
        <v>5</v>
      </c>
      <c r="AE20" s="30">
        <v>9</v>
      </c>
      <c r="AF20" s="33"/>
      <c r="AG20" s="112">
        <f t="shared" si="6"/>
        <v>7.6388888888888893</v>
      </c>
      <c r="AH20" s="201">
        <f t="shared" si="8"/>
        <v>19</v>
      </c>
      <c r="AJ20" s="64" t="s">
        <v>157</v>
      </c>
      <c r="AK20" s="33" t="s">
        <v>160</v>
      </c>
      <c r="AL20" s="33"/>
      <c r="AM20" s="33"/>
      <c r="AN20" s="38"/>
    </row>
    <row r="21" spans="1:40" x14ac:dyDescent="0.25">
      <c r="A21" s="201">
        <f t="shared" si="7"/>
        <v>20</v>
      </c>
      <c r="B21" s="47">
        <v>8</v>
      </c>
      <c r="C21" s="30">
        <v>8</v>
      </c>
      <c r="D21" s="30">
        <v>8</v>
      </c>
      <c r="E21" s="73"/>
      <c r="F21" s="73"/>
      <c r="G21" s="73"/>
      <c r="H21" s="73"/>
      <c r="J21" s="101">
        <f t="shared" si="0"/>
        <v>8</v>
      </c>
      <c r="K21" s="30">
        <v>9</v>
      </c>
      <c r="L21" s="30">
        <v>10</v>
      </c>
      <c r="M21" s="30"/>
      <c r="N21" s="30"/>
      <c r="O21" s="110">
        <f t="shared" si="1"/>
        <v>9.5</v>
      </c>
      <c r="P21" s="108">
        <f t="shared" si="2"/>
        <v>8.75</v>
      </c>
      <c r="Q21" s="73">
        <v>8</v>
      </c>
      <c r="S21" s="101">
        <f t="shared" si="3"/>
        <v>8</v>
      </c>
      <c r="T21" s="73">
        <v>8</v>
      </c>
      <c r="U21" s="73">
        <v>9</v>
      </c>
      <c r="V21" s="73">
        <v>9</v>
      </c>
      <c r="W21" s="73"/>
      <c r="Z21" s="73"/>
      <c r="AB21" s="101">
        <f t="shared" si="4"/>
        <v>8.6666666666666661</v>
      </c>
      <c r="AC21" s="100">
        <f t="shared" si="5"/>
        <v>8.3333333333333321</v>
      </c>
      <c r="AF21" s="33"/>
      <c r="AG21" s="112">
        <f t="shared" si="6"/>
        <v>8.5416666666666661</v>
      </c>
      <c r="AH21" s="201">
        <f t="shared" si="8"/>
        <v>20</v>
      </c>
      <c r="AJ21" s="65" t="s">
        <v>100</v>
      </c>
      <c r="AK21" s="20" t="s">
        <v>101</v>
      </c>
      <c r="AL21" s="5"/>
      <c r="AM21" s="5"/>
      <c r="AN21" s="3"/>
    </row>
    <row r="22" spans="1:40" x14ac:dyDescent="0.25">
      <c r="A22" s="202">
        <f t="shared" si="7"/>
        <v>21</v>
      </c>
      <c r="B22" s="47">
        <v>5</v>
      </c>
      <c r="C22" s="30">
        <v>5</v>
      </c>
      <c r="D22" s="30">
        <v>6</v>
      </c>
      <c r="E22" s="73"/>
      <c r="F22" s="73"/>
      <c r="G22" s="73"/>
      <c r="H22" s="73"/>
      <c r="J22" s="101">
        <f t="shared" si="0"/>
        <v>5.333333333333333</v>
      </c>
      <c r="K22" s="30">
        <v>2</v>
      </c>
      <c r="L22" s="30">
        <v>6</v>
      </c>
      <c r="M22" s="30"/>
      <c r="N22" s="30"/>
      <c r="O22" s="110">
        <f t="shared" si="1"/>
        <v>4</v>
      </c>
      <c r="P22" s="108">
        <f t="shared" si="2"/>
        <v>4.6666666666666661</v>
      </c>
      <c r="Q22" s="73">
        <v>4</v>
      </c>
      <c r="S22" s="101">
        <f t="shared" si="3"/>
        <v>4</v>
      </c>
      <c r="T22" s="73">
        <v>4</v>
      </c>
      <c r="U22" s="73"/>
      <c r="V22" s="73"/>
      <c r="W22" s="73"/>
      <c r="X22" s="73">
        <v>5</v>
      </c>
      <c r="Z22" s="73"/>
      <c r="AB22" s="101">
        <f t="shared" si="4"/>
        <v>4.5</v>
      </c>
      <c r="AC22" s="100">
        <f t="shared" si="5"/>
        <v>4.25</v>
      </c>
      <c r="AF22" s="33"/>
      <c r="AG22" s="112">
        <f t="shared" si="6"/>
        <v>4.458333333333333</v>
      </c>
      <c r="AH22" s="202">
        <f t="shared" si="8"/>
        <v>21</v>
      </c>
      <c r="AJ22" s="64" t="s">
        <v>20</v>
      </c>
      <c r="AK22" s="33" t="s">
        <v>82</v>
      </c>
      <c r="AL22" s="33"/>
      <c r="AM22" s="33"/>
      <c r="AN22" s="38"/>
    </row>
    <row r="23" spans="1:40" x14ac:dyDescent="0.25">
      <c r="A23" s="202">
        <f t="shared" si="7"/>
        <v>22</v>
      </c>
      <c r="B23" s="47">
        <v>5</v>
      </c>
      <c r="C23" s="30">
        <v>5</v>
      </c>
      <c r="D23" s="30">
        <v>5</v>
      </c>
      <c r="E23" s="73"/>
      <c r="F23" s="73"/>
      <c r="G23" s="73"/>
      <c r="H23" s="73">
        <v>5</v>
      </c>
      <c r="J23" s="101">
        <f t="shared" si="0"/>
        <v>5</v>
      </c>
      <c r="K23" s="30">
        <v>5</v>
      </c>
      <c r="L23" s="30">
        <v>5</v>
      </c>
      <c r="M23" s="30">
        <v>6</v>
      </c>
      <c r="N23" s="30"/>
      <c r="O23" s="110">
        <f t="shared" si="1"/>
        <v>5.333333333333333</v>
      </c>
      <c r="P23" s="108">
        <f t="shared" si="2"/>
        <v>5.1666666666666661</v>
      </c>
      <c r="S23" s="36"/>
      <c r="U23" s="73"/>
      <c r="V23" s="73"/>
      <c r="W23" s="73"/>
      <c r="Z23" s="73"/>
      <c r="AB23" s="36"/>
      <c r="AC23" s="36"/>
      <c r="AD23" s="30">
        <v>5</v>
      </c>
      <c r="AE23" s="30">
        <v>5</v>
      </c>
      <c r="AF23" s="33"/>
      <c r="AG23" s="112">
        <f t="shared" si="6"/>
        <v>5.0555555555555554</v>
      </c>
      <c r="AH23" s="202">
        <f t="shared" si="8"/>
        <v>22</v>
      </c>
      <c r="AJ23" s="64" t="s">
        <v>21</v>
      </c>
      <c r="AK23" s="47" t="s">
        <v>83</v>
      </c>
      <c r="AL23" s="33"/>
      <c r="AM23" s="33"/>
      <c r="AN23" s="38"/>
    </row>
    <row r="24" spans="1:40" x14ac:dyDescent="0.25">
      <c r="A24" s="202">
        <f t="shared" si="7"/>
        <v>23</v>
      </c>
      <c r="B24" s="47">
        <v>6</v>
      </c>
      <c r="C24" s="30">
        <v>5</v>
      </c>
      <c r="D24" s="30">
        <v>5</v>
      </c>
      <c r="E24" s="73"/>
      <c r="F24" s="73"/>
      <c r="G24" s="73"/>
      <c r="H24" s="73"/>
      <c r="J24" s="101">
        <f t="shared" si="0"/>
        <v>5.333333333333333</v>
      </c>
      <c r="K24" s="30">
        <v>5</v>
      </c>
      <c r="L24" s="30">
        <v>6</v>
      </c>
      <c r="M24" s="30"/>
      <c r="N24" s="30"/>
      <c r="O24" s="110">
        <f t="shared" si="1"/>
        <v>5.5</v>
      </c>
      <c r="P24" s="108">
        <f t="shared" si="2"/>
        <v>5.4166666666666661</v>
      </c>
      <c r="Q24" s="73">
        <v>5</v>
      </c>
      <c r="S24" s="101">
        <f t="shared" si="3"/>
        <v>5</v>
      </c>
      <c r="T24" s="73">
        <v>5</v>
      </c>
      <c r="U24" s="73"/>
      <c r="V24" s="73"/>
      <c r="W24" s="73"/>
      <c r="X24" s="73">
        <v>5</v>
      </c>
      <c r="Z24" s="73">
        <v>8</v>
      </c>
      <c r="AB24" s="101">
        <f t="shared" si="4"/>
        <v>6</v>
      </c>
      <c r="AC24" s="100">
        <f t="shared" si="5"/>
        <v>5.5</v>
      </c>
      <c r="AF24" s="33"/>
      <c r="AG24" s="112">
        <f t="shared" si="6"/>
        <v>5.458333333333333</v>
      </c>
      <c r="AH24" s="202">
        <f t="shared" si="8"/>
        <v>23</v>
      </c>
      <c r="AJ24" s="64" t="s">
        <v>155</v>
      </c>
      <c r="AK24" s="33" t="s">
        <v>156</v>
      </c>
      <c r="AL24" s="33"/>
      <c r="AM24" s="33"/>
      <c r="AN24" s="38"/>
    </row>
    <row r="25" spans="1:40" x14ac:dyDescent="0.25">
      <c r="A25" s="201">
        <f t="shared" si="7"/>
        <v>24</v>
      </c>
      <c r="B25" s="47">
        <v>10</v>
      </c>
      <c r="C25" s="30">
        <v>10</v>
      </c>
      <c r="D25" s="30">
        <v>10</v>
      </c>
      <c r="E25" s="73"/>
      <c r="F25" s="73"/>
      <c r="G25" s="73"/>
      <c r="H25" s="73"/>
      <c r="J25" s="101">
        <f t="shared" si="0"/>
        <v>10</v>
      </c>
      <c r="K25" s="30">
        <v>10</v>
      </c>
      <c r="L25" s="30">
        <v>10</v>
      </c>
      <c r="M25" s="30"/>
      <c r="N25" s="30"/>
      <c r="O25" s="110">
        <f t="shared" si="1"/>
        <v>10</v>
      </c>
      <c r="P25" s="108">
        <f t="shared" si="2"/>
        <v>10</v>
      </c>
      <c r="Q25" s="73">
        <v>8</v>
      </c>
      <c r="S25" s="101">
        <f t="shared" si="3"/>
        <v>8</v>
      </c>
      <c r="T25" s="73">
        <v>8</v>
      </c>
      <c r="U25" s="73">
        <v>10</v>
      </c>
      <c r="V25" s="73">
        <v>8</v>
      </c>
      <c r="W25" s="73"/>
      <c r="Z25" s="73"/>
      <c r="AB25" s="101">
        <f t="shared" si="4"/>
        <v>8.6666666666666661</v>
      </c>
      <c r="AC25" s="100">
        <f t="shared" si="5"/>
        <v>8.3333333333333321</v>
      </c>
      <c r="AF25" s="33"/>
      <c r="AG25" s="112">
        <f t="shared" si="6"/>
        <v>9.1666666666666661</v>
      </c>
      <c r="AH25" s="201">
        <f t="shared" si="8"/>
        <v>24</v>
      </c>
      <c r="AJ25" s="64" t="s">
        <v>36</v>
      </c>
      <c r="AK25" s="47" t="s">
        <v>84</v>
      </c>
      <c r="AL25" s="33"/>
      <c r="AM25" s="33"/>
      <c r="AN25" s="38"/>
    </row>
    <row r="26" spans="1:40" x14ac:dyDescent="0.25">
      <c r="A26" s="202">
        <f t="shared" si="7"/>
        <v>25</v>
      </c>
      <c r="B26" s="47">
        <v>7</v>
      </c>
      <c r="C26" s="30">
        <v>5</v>
      </c>
      <c r="D26" s="30">
        <v>6</v>
      </c>
      <c r="E26" s="73"/>
      <c r="F26" s="73"/>
      <c r="G26" s="73"/>
      <c r="H26" s="73"/>
      <c r="J26" s="101">
        <f t="shared" si="0"/>
        <v>6</v>
      </c>
      <c r="K26" s="30">
        <v>6</v>
      </c>
      <c r="L26" s="30">
        <v>8</v>
      </c>
      <c r="M26" s="30"/>
      <c r="N26" s="30"/>
      <c r="O26" s="110">
        <f t="shared" si="1"/>
        <v>7</v>
      </c>
      <c r="P26" s="108">
        <f t="shared" si="2"/>
        <v>6.5</v>
      </c>
      <c r="Q26" s="73">
        <v>5</v>
      </c>
      <c r="S26" s="101">
        <f t="shared" si="3"/>
        <v>5</v>
      </c>
      <c r="T26" s="73">
        <v>6</v>
      </c>
      <c r="U26" s="73"/>
      <c r="V26" s="73"/>
      <c r="W26" s="73"/>
      <c r="X26" s="73">
        <v>5</v>
      </c>
      <c r="Z26" s="73">
        <v>8</v>
      </c>
      <c r="AB26" s="101">
        <f t="shared" si="4"/>
        <v>6.333333333333333</v>
      </c>
      <c r="AC26" s="100">
        <f t="shared" si="5"/>
        <v>5.6666666666666661</v>
      </c>
      <c r="AF26" s="33"/>
      <c r="AG26" s="112">
        <f t="shared" si="6"/>
        <v>6.083333333333333</v>
      </c>
      <c r="AH26" s="202">
        <f t="shared" si="8"/>
        <v>25</v>
      </c>
      <c r="AJ26" s="53" t="s">
        <v>5</v>
      </c>
      <c r="AK26" s="19" t="s">
        <v>50</v>
      </c>
      <c r="AL26"/>
      <c r="AM26"/>
      <c r="AN26" s="3"/>
    </row>
    <row r="27" spans="1:40" x14ac:dyDescent="0.25">
      <c r="A27" s="202">
        <f t="shared" si="7"/>
        <v>26</v>
      </c>
      <c r="B27" s="47">
        <v>10</v>
      </c>
      <c r="C27" s="30">
        <v>9</v>
      </c>
      <c r="D27" s="30">
        <v>9</v>
      </c>
      <c r="E27" s="73"/>
      <c r="F27" s="73"/>
      <c r="G27" s="73"/>
      <c r="H27" s="73"/>
      <c r="J27" s="101">
        <f t="shared" si="0"/>
        <v>9.3333333333333339</v>
      </c>
      <c r="K27" s="30">
        <v>8</v>
      </c>
      <c r="L27" s="30">
        <v>9</v>
      </c>
      <c r="M27" s="30"/>
      <c r="N27" s="30"/>
      <c r="O27" s="110">
        <f t="shared" si="1"/>
        <v>8.5</v>
      </c>
      <c r="P27" s="108">
        <f t="shared" si="2"/>
        <v>8.9166666666666679</v>
      </c>
      <c r="Q27" s="73">
        <v>10</v>
      </c>
      <c r="S27" s="101">
        <f t="shared" si="3"/>
        <v>10</v>
      </c>
      <c r="T27" s="73">
        <v>10</v>
      </c>
      <c r="U27" s="73">
        <v>10</v>
      </c>
      <c r="V27" s="73">
        <v>9</v>
      </c>
      <c r="W27" s="73"/>
      <c r="Z27" s="73"/>
      <c r="AB27" s="101">
        <f t="shared" si="4"/>
        <v>9.6666666666666661</v>
      </c>
      <c r="AC27" s="100">
        <f t="shared" si="5"/>
        <v>9.8333333333333321</v>
      </c>
      <c r="AF27" s="33"/>
      <c r="AG27" s="112">
        <f t="shared" si="6"/>
        <v>9.375</v>
      </c>
      <c r="AH27" s="202">
        <f t="shared" si="8"/>
        <v>26</v>
      </c>
      <c r="AJ27" s="53" t="s">
        <v>99</v>
      </c>
      <c r="AK27" s="19" t="s">
        <v>96</v>
      </c>
      <c r="AM27" s="30"/>
      <c r="AN27" s="38"/>
    </row>
    <row r="28" spans="1:40" x14ac:dyDescent="0.25">
      <c r="A28" s="201">
        <f t="shared" si="7"/>
        <v>27</v>
      </c>
      <c r="B28" s="47">
        <v>3</v>
      </c>
      <c r="C28" s="30">
        <v>5</v>
      </c>
      <c r="D28" s="36"/>
      <c r="E28" s="73"/>
      <c r="F28" s="73"/>
      <c r="G28" s="73"/>
      <c r="H28" s="73">
        <v>5</v>
      </c>
      <c r="J28" s="101">
        <f t="shared" si="0"/>
        <v>4.333333333333333</v>
      </c>
      <c r="K28" s="30">
        <v>3</v>
      </c>
      <c r="L28" s="30">
        <v>6</v>
      </c>
      <c r="M28" s="30"/>
      <c r="N28" s="30">
        <v>2</v>
      </c>
      <c r="O28" s="110">
        <f t="shared" si="1"/>
        <v>3.6666666666666665</v>
      </c>
      <c r="P28" s="108">
        <f t="shared" si="2"/>
        <v>4</v>
      </c>
      <c r="S28" s="36"/>
      <c r="U28" s="73"/>
      <c r="V28" s="73"/>
      <c r="W28" s="73"/>
      <c r="Z28" s="73"/>
      <c r="AB28" s="36"/>
      <c r="AC28" s="36"/>
      <c r="AD28" s="30">
        <v>5</v>
      </c>
      <c r="AE28" s="30">
        <v>5</v>
      </c>
      <c r="AF28" s="33"/>
      <c r="AG28" s="112">
        <f t="shared" si="6"/>
        <v>4.666666666666667</v>
      </c>
      <c r="AH28" s="201">
        <f t="shared" si="8"/>
        <v>27</v>
      </c>
      <c r="AJ28" s="64" t="s">
        <v>3</v>
      </c>
      <c r="AK28" s="33" t="s">
        <v>48</v>
      </c>
      <c r="AL28" s="33"/>
      <c r="AM28" s="33"/>
      <c r="AN28" s="38"/>
    </row>
    <row r="29" spans="1:40" x14ac:dyDescent="0.25">
      <c r="A29" s="201">
        <f t="shared" si="7"/>
        <v>28</v>
      </c>
      <c r="B29" s="47">
        <v>9</v>
      </c>
      <c r="C29" s="30">
        <v>7</v>
      </c>
      <c r="D29" s="30">
        <v>7</v>
      </c>
      <c r="E29" s="73"/>
      <c r="F29" s="73"/>
      <c r="G29" s="73"/>
      <c r="H29" s="73">
        <v>10</v>
      </c>
      <c r="J29" s="101">
        <f t="shared" si="0"/>
        <v>8.25</v>
      </c>
      <c r="K29" s="30">
        <v>7</v>
      </c>
      <c r="L29" s="30">
        <v>8</v>
      </c>
      <c r="M29" s="30">
        <v>8</v>
      </c>
      <c r="N29" s="30"/>
      <c r="O29" s="110">
        <f t="shared" si="1"/>
        <v>7.666666666666667</v>
      </c>
      <c r="P29" s="108">
        <f t="shared" si="2"/>
        <v>7.9583333333333339</v>
      </c>
      <c r="S29" s="36"/>
      <c r="U29" s="73"/>
      <c r="V29" s="73"/>
      <c r="W29" s="73"/>
      <c r="Z29" s="73"/>
      <c r="AB29" s="36"/>
      <c r="AC29" s="36"/>
      <c r="AD29" s="30">
        <v>8</v>
      </c>
      <c r="AE29" s="30">
        <v>8</v>
      </c>
      <c r="AF29" s="33"/>
      <c r="AG29" s="112">
        <f t="shared" si="6"/>
        <v>7.9861111111111116</v>
      </c>
      <c r="AH29" s="201">
        <f t="shared" si="8"/>
        <v>28</v>
      </c>
      <c r="AJ29" s="64" t="s">
        <v>119</v>
      </c>
      <c r="AK29" s="66" t="s">
        <v>75</v>
      </c>
      <c r="AL29" s="66"/>
      <c r="AM29" s="66"/>
      <c r="AN29" s="67"/>
    </row>
    <row r="30" spans="1:40" ht="15.75" thickBot="1" x14ac:dyDescent="0.3">
      <c r="A30" s="203">
        <f t="shared" si="7"/>
        <v>29</v>
      </c>
      <c r="B30" s="46">
        <v>7</v>
      </c>
      <c r="C30" s="46">
        <v>7</v>
      </c>
      <c r="D30" s="46">
        <v>7</v>
      </c>
      <c r="E30" s="74"/>
      <c r="F30" s="74"/>
      <c r="G30" s="74"/>
      <c r="H30" s="74"/>
      <c r="I30" s="46"/>
      <c r="J30" s="96">
        <f t="shared" si="0"/>
        <v>7</v>
      </c>
      <c r="K30" s="46">
        <v>6</v>
      </c>
      <c r="L30" s="46">
        <v>8</v>
      </c>
      <c r="M30" s="46"/>
      <c r="N30" s="46"/>
      <c r="O30" s="172">
        <f t="shared" si="1"/>
        <v>7</v>
      </c>
      <c r="P30" s="111">
        <f t="shared" si="2"/>
        <v>7</v>
      </c>
      <c r="Q30" s="74">
        <v>7</v>
      </c>
      <c r="R30" s="74"/>
      <c r="S30" s="96">
        <f t="shared" si="3"/>
        <v>7</v>
      </c>
      <c r="T30" s="74">
        <v>6</v>
      </c>
      <c r="U30" s="74">
        <v>10</v>
      </c>
      <c r="V30" s="74">
        <v>8</v>
      </c>
      <c r="W30" s="74"/>
      <c r="X30" s="74"/>
      <c r="Y30" s="74"/>
      <c r="Z30" s="74"/>
      <c r="AA30" s="46"/>
      <c r="AB30" s="96">
        <f t="shared" si="4"/>
        <v>8</v>
      </c>
      <c r="AC30" s="97">
        <f t="shared" si="5"/>
        <v>7.5</v>
      </c>
      <c r="AD30" s="46"/>
      <c r="AE30" s="46"/>
      <c r="AF30" s="46"/>
      <c r="AG30" s="109">
        <f t="shared" si="6"/>
        <v>7.25</v>
      </c>
      <c r="AH30" s="203">
        <f t="shared" si="8"/>
        <v>29</v>
      </c>
      <c r="AJ30" s="53" t="s">
        <v>102</v>
      </c>
      <c r="AK30" s="19" t="s">
        <v>103</v>
      </c>
      <c r="AM30" s="30"/>
      <c r="AN30" s="38"/>
    </row>
    <row r="31" spans="1:40" x14ac:dyDescent="0.25">
      <c r="A31" s="239">
        <f t="shared" si="7"/>
        <v>30</v>
      </c>
      <c r="B31" s="236">
        <v>9</v>
      </c>
      <c r="C31" s="237">
        <v>6</v>
      </c>
      <c r="D31" s="237">
        <v>9</v>
      </c>
      <c r="E31" s="238"/>
      <c r="F31" s="238">
        <v>7</v>
      </c>
      <c r="G31" s="73">
        <v>8</v>
      </c>
      <c r="H31" s="238"/>
      <c r="I31" s="237"/>
      <c r="J31" s="101">
        <f t="shared" si="0"/>
        <v>7.8</v>
      </c>
      <c r="K31" s="237">
        <v>6</v>
      </c>
      <c r="L31" s="237">
        <v>6</v>
      </c>
      <c r="M31" s="237">
        <v>6</v>
      </c>
      <c r="N31" s="237">
        <v>5</v>
      </c>
      <c r="O31" s="110">
        <f t="shared" si="1"/>
        <v>5.75</v>
      </c>
      <c r="P31" s="108">
        <f t="shared" si="2"/>
        <v>6.7750000000000004</v>
      </c>
      <c r="Q31" s="238"/>
      <c r="R31" s="238"/>
      <c r="S31" s="36"/>
      <c r="T31" s="238"/>
      <c r="U31" s="238"/>
      <c r="V31" s="238"/>
      <c r="W31" s="238"/>
      <c r="X31" s="238"/>
      <c r="Y31" s="238"/>
      <c r="Z31" s="238"/>
      <c r="AA31" s="237"/>
      <c r="AB31" s="36"/>
      <c r="AC31" s="36"/>
      <c r="AD31" s="237"/>
      <c r="AE31" s="237"/>
      <c r="AF31" s="237"/>
      <c r="AG31" s="112">
        <f t="shared" si="6"/>
        <v>6.7750000000000004</v>
      </c>
      <c r="AH31" s="239">
        <f t="shared" si="8"/>
        <v>30</v>
      </c>
      <c r="AJ31" s="64" t="s">
        <v>23</v>
      </c>
      <c r="AK31" s="33" t="s">
        <v>69</v>
      </c>
      <c r="AL31" s="33"/>
      <c r="AM31" s="33"/>
      <c r="AN31" s="38"/>
    </row>
    <row r="32" spans="1:40" x14ac:dyDescent="0.25">
      <c r="A32" s="201">
        <f t="shared" si="7"/>
        <v>31</v>
      </c>
      <c r="B32" s="197">
        <v>9</v>
      </c>
      <c r="C32" s="47">
        <v>9</v>
      </c>
      <c r="D32" s="47">
        <v>8</v>
      </c>
      <c r="E32" s="73"/>
      <c r="F32" s="73"/>
      <c r="G32" s="73"/>
      <c r="H32" s="73"/>
      <c r="J32" s="101">
        <f t="shared" si="0"/>
        <v>8.6666666666666661</v>
      </c>
      <c r="K32" s="47">
        <v>7</v>
      </c>
      <c r="L32" s="47">
        <v>8</v>
      </c>
      <c r="M32" s="30"/>
      <c r="N32" s="30"/>
      <c r="O32" s="110">
        <f t="shared" si="1"/>
        <v>7.5</v>
      </c>
      <c r="P32" s="108">
        <f t="shared" si="2"/>
        <v>8.0833333333333321</v>
      </c>
      <c r="Q32" s="73">
        <v>8</v>
      </c>
      <c r="S32" s="101">
        <f t="shared" si="3"/>
        <v>8</v>
      </c>
      <c r="U32" s="73">
        <v>8</v>
      </c>
      <c r="V32" s="73">
        <v>8</v>
      </c>
      <c r="W32" s="73">
        <v>8</v>
      </c>
      <c r="Z32" s="73"/>
      <c r="AB32" s="101">
        <f t="shared" si="4"/>
        <v>8</v>
      </c>
      <c r="AC32" s="100">
        <f t="shared" si="5"/>
        <v>8</v>
      </c>
      <c r="AF32" s="33"/>
      <c r="AG32" s="112">
        <f t="shared" si="6"/>
        <v>8.0416666666666661</v>
      </c>
      <c r="AH32" s="201">
        <f t="shared" si="8"/>
        <v>31</v>
      </c>
      <c r="AJ32" s="64" t="s">
        <v>24</v>
      </c>
      <c r="AK32" s="33" t="s">
        <v>68</v>
      </c>
      <c r="AL32" s="33"/>
      <c r="AM32" s="33"/>
      <c r="AN32" s="38"/>
    </row>
    <row r="33" spans="1:40" x14ac:dyDescent="0.25">
      <c r="A33" s="202">
        <f t="shared" si="7"/>
        <v>32</v>
      </c>
      <c r="B33" s="197">
        <v>6</v>
      </c>
      <c r="C33" s="47">
        <v>5</v>
      </c>
      <c r="D33" s="47">
        <v>5</v>
      </c>
      <c r="E33" s="73"/>
      <c r="F33" s="73"/>
      <c r="G33" s="73"/>
      <c r="H33" s="73"/>
      <c r="J33" s="101">
        <f t="shared" si="0"/>
        <v>5.333333333333333</v>
      </c>
      <c r="K33" s="47">
        <v>3</v>
      </c>
      <c r="L33" s="47">
        <v>5</v>
      </c>
      <c r="M33" s="30"/>
      <c r="N33" s="30"/>
      <c r="O33" s="110">
        <f t="shared" si="1"/>
        <v>4</v>
      </c>
      <c r="P33" s="108">
        <f t="shared" si="2"/>
        <v>4.6666666666666661</v>
      </c>
      <c r="Q33" s="73">
        <v>5</v>
      </c>
      <c r="S33" s="101">
        <f t="shared" si="3"/>
        <v>5</v>
      </c>
      <c r="U33" s="73">
        <v>5</v>
      </c>
      <c r="V33" s="73">
        <v>3</v>
      </c>
      <c r="W33" s="73">
        <v>5</v>
      </c>
      <c r="Z33" s="73"/>
      <c r="AB33" s="101">
        <f t="shared" si="4"/>
        <v>4.333333333333333</v>
      </c>
      <c r="AC33" s="100">
        <f t="shared" si="5"/>
        <v>4.6666666666666661</v>
      </c>
      <c r="AF33" s="33"/>
      <c r="AG33" s="112">
        <f t="shared" si="6"/>
        <v>4.6666666666666661</v>
      </c>
      <c r="AH33" s="202">
        <f t="shared" si="8"/>
        <v>32</v>
      </c>
      <c r="AJ33" s="64" t="s">
        <v>15</v>
      </c>
      <c r="AK33" s="33" t="s">
        <v>161</v>
      </c>
      <c r="AL33" s="33"/>
      <c r="AM33" s="33"/>
      <c r="AN33" s="38"/>
    </row>
    <row r="34" spans="1:40" x14ac:dyDescent="0.25">
      <c r="A34" s="201">
        <f t="shared" si="7"/>
        <v>33</v>
      </c>
      <c r="B34" s="197">
        <v>8</v>
      </c>
      <c r="C34" s="47">
        <v>7</v>
      </c>
      <c r="D34" s="47">
        <v>8</v>
      </c>
      <c r="E34" s="73"/>
      <c r="F34" s="73"/>
      <c r="G34" s="73"/>
      <c r="H34" s="73"/>
      <c r="J34" s="101">
        <f t="shared" si="0"/>
        <v>7.666666666666667</v>
      </c>
      <c r="K34" s="47">
        <v>5</v>
      </c>
      <c r="L34" s="47">
        <v>7</v>
      </c>
      <c r="M34" s="30"/>
      <c r="N34" s="30"/>
      <c r="O34" s="110">
        <f t="shared" si="1"/>
        <v>6</v>
      </c>
      <c r="P34" s="108">
        <f t="shared" si="2"/>
        <v>6.8333333333333339</v>
      </c>
      <c r="Q34" s="73">
        <v>6</v>
      </c>
      <c r="S34" s="101">
        <f t="shared" si="3"/>
        <v>6</v>
      </c>
      <c r="U34" s="73">
        <v>5</v>
      </c>
      <c r="V34" s="73">
        <v>6</v>
      </c>
      <c r="W34" s="73">
        <v>7</v>
      </c>
      <c r="Z34" s="73"/>
      <c r="AB34" s="101">
        <f t="shared" si="4"/>
        <v>6</v>
      </c>
      <c r="AC34" s="100">
        <f t="shared" si="5"/>
        <v>6</v>
      </c>
      <c r="AF34" s="33"/>
      <c r="AG34" s="112">
        <f t="shared" si="6"/>
        <v>6.416666666666667</v>
      </c>
      <c r="AH34" s="201">
        <f t="shared" si="8"/>
        <v>33</v>
      </c>
      <c r="AJ34" s="64" t="s">
        <v>26</v>
      </c>
      <c r="AK34" s="33" t="s">
        <v>70</v>
      </c>
      <c r="AL34" s="33"/>
      <c r="AM34" s="33"/>
      <c r="AN34" s="38"/>
    </row>
    <row r="35" spans="1:40" x14ac:dyDescent="0.25">
      <c r="A35" s="202">
        <f t="shared" si="7"/>
        <v>34</v>
      </c>
      <c r="B35" s="197">
        <v>5</v>
      </c>
      <c r="C35" s="47">
        <v>5</v>
      </c>
      <c r="D35" s="47">
        <v>5</v>
      </c>
      <c r="E35" s="72"/>
      <c r="F35" s="72"/>
      <c r="G35" s="73"/>
      <c r="H35" s="72"/>
      <c r="I35" s="33"/>
      <c r="J35" s="101">
        <f t="shared" si="0"/>
        <v>5</v>
      </c>
      <c r="K35" s="47">
        <v>5</v>
      </c>
      <c r="L35" s="47">
        <v>6</v>
      </c>
      <c r="M35" s="33"/>
      <c r="N35" s="33"/>
      <c r="O35" s="110">
        <f t="shared" si="1"/>
        <v>5.5</v>
      </c>
      <c r="P35" s="108">
        <f t="shared" si="2"/>
        <v>5.25</v>
      </c>
      <c r="Q35" s="72">
        <v>5</v>
      </c>
      <c r="R35" s="72"/>
      <c r="S35" s="101">
        <f t="shared" si="3"/>
        <v>5</v>
      </c>
      <c r="T35" s="72"/>
      <c r="U35" s="72">
        <v>5</v>
      </c>
      <c r="V35" s="72">
        <v>5</v>
      </c>
      <c r="W35" s="72">
        <v>5</v>
      </c>
      <c r="X35" s="72"/>
      <c r="Y35" s="72"/>
      <c r="Z35" s="72"/>
      <c r="AA35" s="33"/>
      <c r="AB35" s="101">
        <f t="shared" si="4"/>
        <v>5</v>
      </c>
      <c r="AC35" s="100">
        <f t="shared" si="5"/>
        <v>5</v>
      </c>
      <c r="AD35" s="33"/>
      <c r="AE35" s="33"/>
      <c r="AF35" s="33"/>
      <c r="AG35" s="112">
        <f t="shared" si="6"/>
        <v>5.125</v>
      </c>
      <c r="AH35" s="202">
        <f t="shared" si="8"/>
        <v>34</v>
      </c>
      <c r="AJ35" s="64" t="s">
        <v>25</v>
      </c>
      <c r="AK35" s="33" t="s">
        <v>67</v>
      </c>
      <c r="AL35" s="33"/>
      <c r="AM35" s="33"/>
      <c r="AN35" s="38"/>
    </row>
    <row r="36" spans="1:40" x14ac:dyDescent="0.25">
      <c r="A36" s="202">
        <f t="shared" si="7"/>
        <v>35</v>
      </c>
      <c r="B36" s="197">
        <v>5</v>
      </c>
      <c r="C36" s="47">
        <v>5</v>
      </c>
      <c r="D36" s="47">
        <v>5</v>
      </c>
      <c r="E36" s="72"/>
      <c r="F36" s="72"/>
      <c r="G36" s="73"/>
      <c r="H36" s="72"/>
      <c r="I36" s="33"/>
      <c r="J36" s="101">
        <f t="shared" si="0"/>
        <v>5</v>
      </c>
      <c r="K36" s="47">
        <v>5</v>
      </c>
      <c r="L36" s="47">
        <v>5</v>
      </c>
      <c r="M36" s="33"/>
      <c r="N36" s="33"/>
      <c r="O36" s="110">
        <f t="shared" si="1"/>
        <v>5</v>
      </c>
      <c r="P36" s="108">
        <f t="shared" si="2"/>
        <v>5</v>
      </c>
      <c r="Q36" s="72">
        <v>6</v>
      </c>
      <c r="R36" s="75"/>
      <c r="S36" s="101">
        <f t="shared" si="3"/>
        <v>6</v>
      </c>
      <c r="T36" s="72"/>
      <c r="U36" s="72">
        <v>5</v>
      </c>
      <c r="V36" s="72">
        <v>6</v>
      </c>
      <c r="W36" s="72">
        <v>6</v>
      </c>
      <c r="X36" s="72"/>
      <c r="Y36" s="72"/>
      <c r="Z36" s="72"/>
      <c r="AA36" s="33"/>
      <c r="AB36" s="101">
        <f t="shared" si="4"/>
        <v>5.666666666666667</v>
      </c>
      <c r="AC36" s="100">
        <f t="shared" si="5"/>
        <v>5.8333333333333339</v>
      </c>
      <c r="AD36" s="33"/>
      <c r="AE36" s="33"/>
      <c r="AF36" s="33"/>
      <c r="AG36" s="112">
        <f t="shared" si="6"/>
        <v>5.416666666666667</v>
      </c>
      <c r="AH36" s="202">
        <f t="shared" si="8"/>
        <v>35</v>
      </c>
      <c r="AJ36" s="64" t="s">
        <v>16</v>
      </c>
      <c r="AK36" s="33" t="s">
        <v>64</v>
      </c>
      <c r="AL36" s="33"/>
      <c r="AM36" s="33"/>
      <c r="AN36" s="38"/>
    </row>
    <row r="37" spans="1:40" x14ac:dyDescent="0.25">
      <c r="A37" s="201">
        <f t="shared" si="7"/>
        <v>36</v>
      </c>
      <c r="B37" s="197">
        <v>6</v>
      </c>
      <c r="C37" s="47">
        <v>5</v>
      </c>
      <c r="D37" s="47"/>
      <c r="E37" s="73">
        <v>10</v>
      </c>
      <c r="F37" s="73"/>
      <c r="G37" s="73"/>
      <c r="H37" s="73"/>
      <c r="J37" s="101">
        <f t="shared" si="0"/>
        <v>7</v>
      </c>
      <c r="K37" s="47">
        <v>8</v>
      </c>
      <c r="L37" s="47">
        <v>7</v>
      </c>
      <c r="M37" s="30"/>
      <c r="N37" s="30"/>
      <c r="O37" s="110">
        <f t="shared" si="1"/>
        <v>7.5</v>
      </c>
      <c r="P37" s="108">
        <f t="shared" si="2"/>
        <v>7.25</v>
      </c>
      <c r="R37" s="75"/>
      <c r="S37" s="36"/>
      <c r="U37" s="73">
        <v>5</v>
      </c>
      <c r="V37" s="73">
        <v>5</v>
      </c>
      <c r="W37" s="73">
        <v>5</v>
      </c>
      <c r="Z37" s="73"/>
      <c r="AA37" s="47"/>
      <c r="AB37" s="101">
        <f t="shared" si="4"/>
        <v>5</v>
      </c>
      <c r="AC37" s="100">
        <f t="shared" si="5"/>
        <v>5</v>
      </c>
      <c r="AF37" s="33"/>
      <c r="AG37" s="112">
        <f t="shared" si="6"/>
        <v>6.125</v>
      </c>
      <c r="AH37" s="201">
        <f t="shared" si="8"/>
        <v>36</v>
      </c>
      <c r="AJ37" s="64" t="s">
        <v>22</v>
      </c>
      <c r="AK37" s="33" t="s">
        <v>66</v>
      </c>
      <c r="AL37" s="33"/>
      <c r="AM37" s="33"/>
      <c r="AN37" s="38"/>
    </row>
    <row r="38" spans="1:40" x14ac:dyDescent="0.25">
      <c r="A38" s="201">
        <f t="shared" si="7"/>
        <v>37</v>
      </c>
      <c r="B38" s="197">
        <v>7</v>
      </c>
      <c r="C38" s="47">
        <v>6</v>
      </c>
      <c r="D38" s="47">
        <v>9</v>
      </c>
      <c r="E38" s="73"/>
      <c r="F38" s="73">
        <v>7</v>
      </c>
      <c r="G38" s="73">
        <v>8</v>
      </c>
      <c r="H38" s="73"/>
      <c r="J38" s="101">
        <f t="shared" si="0"/>
        <v>7.4</v>
      </c>
      <c r="K38" s="47">
        <v>6</v>
      </c>
      <c r="L38" s="47">
        <v>8</v>
      </c>
      <c r="M38" s="30">
        <v>7</v>
      </c>
      <c r="N38" s="30">
        <v>7</v>
      </c>
      <c r="O38" s="110">
        <f t="shared" si="1"/>
        <v>7</v>
      </c>
      <c r="P38" s="108">
        <f t="shared" si="2"/>
        <v>7.2</v>
      </c>
      <c r="R38" s="75"/>
      <c r="S38" s="36"/>
      <c r="U38" s="73"/>
      <c r="V38" s="73"/>
      <c r="W38" s="73"/>
      <c r="Z38" s="73"/>
      <c r="AA38" s="47"/>
      <c r="AB38" s="36"/>
      <c r="AC38" s="36"/>
      <c r="AF38" s="33"/>
      <c r="AG38" s="112">
        <f t="shared" si="6"/>
        <v>7.2</v>
      </c>
      <c r="AH38" s="201">
        <f t="shared" si="8"/>
        <v>37</v>
      </c>
      <c r="AJ38" s="64" t="s">
        <v>28</v>
      </c>
      <c r="AK38" s="33" t="s">
        <v>74</v>
      </c>
      <c r="AL38" s="33"/>
      <c r="AM38" s="33"/>
      <c r="AN38" s="38"/>
    </row>
    <row r="39" spans="1:40" x14ac:dyDescent="0.25">
      <c r="A39" s="201">
        <f t="shared" si="7"/>
        <v>38</v>
      </c>
      <c r="B39" s="197">
        <v>8</v>
      </c>
      <c r="C39" s="47">
        <v>6</v>
      </c>
      <c r="D39" s="47">
        <v>7</v>
      </c>
      <c r="E39" s="73"/>
      <c r="F39" s="73"/>
      <c r="G39" s="73"/>
      <c r="H39" s="73"/>
      <c r="J39" s="101">
        <f t="shared" si="0"/>
        <v>7</v>
      </c>
      <c r="K39" s="47">
        <v>7</v>
      </c>
      <c r="L39" s="47">
        <v>7</v>
      </c>
      <c r="M39" s="30"/>
      <c r="N39" s="30"/>
      <c r="O39" s="110">
        <f t="shared" si="1"/>
        <v>7</v>
      </c>
      <c r="P39" s="108">
        <f t="shared" si="2"/>
        <v>7</v>
      </c>
      <c r="Q39" s="73">
        <v>5</v>
      </c>
      <c r="R39" s="75"/>
      <c r="S39" s="101">
        <f t="shared" si="3"/>
        <v>5</v>
      </c>
      <c r="U39" s="73">
        <v>6</v>
      </c>
      <c r="V39" s="73">
        <v>6</v>
      </c>
      <c r="W39" s="73">
        <v>7</v>
      </c>
      <c r="Z39" s="73"/>
      <c r="AA39" s="47"/>
      <c r="AB39" s="101">
        <f t="shared" si="4"/>
        <v>6.333333333333333</v>
      </c>
      <c r="AC39" s="100">
        <f t="shared" si="5"/>
        <v>5.6666666666666661</v>
      </c>
      <c r="AF39" s="33"/>
      <c r="AG39" s="112">
        <f t="shared" si="6"/>
        <v>6.333333333333333</v>
      </c>
      <c r="AH39" s="201">
        <f t="shared" si="8"/>
        <v>38</v>
      </c>
      <c r="AJ39" s="53" t="s">
        <v>104</v>
      </c>
      <c r="AK39" s="19" t="s">
        <v>105</v>
      </c>
      <c r="AM39" s="30"/>
      <c r="AN39" s="38"/>
    </row>
    <row r="40" spans="1:40" x14ac:dyDescent="0.25">
      <c r="A40" s="201">
        <f t="shared" si="7"/>
        <v>39</v>
      </c>
      <c r="B40" s="197">
        <v>8</v>
      </c>
      <c r="C40" s="47">
        <v>8</v>
      </c>
      <c r="D40" s="47">
        <v>8</v>
      </c>
      <c r="E40" s="73"/>
      <c r="F40" s="73"/>
      <c r="G40" s="73"/>
      <c r="H40" s="73"/>
      <c r="J40" s="101">
        <f t="shared" si="0"/>
        <v>8</v>
      </c>
      <c r="K40" s="47">
        <v>5</v>
      </c>
      <c r="L40" s="47">
        <v>7</v>
      </c>
      <c r="M40" s="30"/>
      <c r="N40" s="30"/>
      <c r="O40" s="110">
        <f t="shared" si="1"/>
        <v>6</v>
      </c>
      <c r="P40" s="108">
        <f t="shared" si="2"/>
        <v>7</v>
      </c>
      <c r="Q40" s="73">
        <v>7</v>
      </c>
      <c r="R40" s="75"/>
      <c r="S40" s="101">
        <f t="shared" si="3"/>
        <v>7</v>
      </c>
      <c r="U40" s="73">
        <v>5</v>
      </c>
      <c r="V40" s="73">
        <v>6</v>
      </c>
      <c r="W40" s="73">
        <v>7</v>
      </c>
      <c r="Z40" s="73"/>
      <c r="AA40" s="47"/>
      <c r="AB40" s="101">
        <f t="shared" si="4"/>
        <v>6</v>
      </c>
      <c r="AC40" s="100">
        <f t="shared" si="5"/>
        <v>6.5</v>
      </c>
      <c r="AF40" s="33"/>
      <c r="AG40" s="112">
        <f t="shared" si="6"/>
        <v>6.75</v>
      </c>
      <c r="AH40" s="201">
        <f t="shared" si="8"/>
        <v>39</v>
      </c>
      <c r="AJ40" s="53" t="s">
        <v>98</v>
      </c>
      <c r="AK40" s="19" t="s">
        <v>97</v>
      </c>
      <c r="AM40" s="30"/>
      <c r="AN40" s="38"/>
    </row>
    <row r="41" spans="1:40" x14ac:dyDescent="0.25">
      <c r="A41" s="201">
        <f t="shared" si="7"/>
        <v>40</v>
      </c>
      <c r="B41" s="197">
        <v>5</v>
      </c>
      <c r="C41" s="47">
        <v>5</v>
      </c>
      <c r="D41" s="47">
        <v>7</v>
      </c>
      <c r="E41" s="73"/>
      <c r="F41" s="73"/>
      <c r="G41" s="73"/>
      <c r="H41" s="73"/>
      <c r="J41" s="101">
        <f t="shared" si="0"/>
        <v>5.666666666666667</v>
      </c>
      <c r="K41" s="47">
        <v>3</v>
      </c>
      <c r="L41" s="47">
        <v>5</v>
      </c>
      <c r="M41" s="30"/>
      <c r="N41" s="30"/>
      <c r="O41" s="110">
        <f t="shared" si="1"/>
        <v>4</v>
      </c>
      <c r="P41" s="108">
        <f t="shared" si="2"/>
        <v>4.8333333333333339</v>
      </c>
      <c r="Q41" s="73">
        <v>2</v>
      </c>
      <c r="R41" s="75"/>
      <c r="S41" s="101">
        <f t="shared" si="3"/>
        <v>2</v>
      </c>
      <c r="U41" s="73">
        <v>2</v>
      </c>
      <c r="V41" s="73">
        <v>2</v>
      </c>
      <c r="W41" s="73">
        <v>6</v>
      </c>
      <c r="Z41" s="73"/>
      <c r="AA41" s="47"/>
      <c r="AB41" s="101">
        <f t="shared" si="4"/>
        <v>3.3333333333333335</v>
      </c>
      <c r="AC41" s="100">
        <f t="shared" si="5"/>
        <v>2.666666666666667</v>
      </c>
      <c r="AF41" s="33"/>
      <c r="AG41" s="112">
        <f t="shared" si="6"/>
        <v>3.7500000000000004</v>
      </c>
      <c r="AH41" s="201">
        <f t="shared" si="8"/>
        <v>40</v>
      </c>
      <c r="AJ41" s="64" t="s">
        <v>31</v>
      </c>
      <c r="AK41" s="33" t="s">
        <v>78</v>
      </c>
      <c r="AL41" s="33"/>
      <c r="AM41" s="33"/>
      <c r="AN41" s="38"/>
    </row>
    <row r="42" spans="1:40" x14ac:dyDescent="0.25">
      <c r="A42" s="201">
        <f t="shared" si="7"/>
        <v>41</v>
      </c>
      <c r="B42" s="197">
        <v>5</v>
      </c>
      <c r="C42" s="47">
        <v>5</v>
      </c>
      <c r="D42" s="47">
        <v>6</v>
      </c>
      <c r="E42" s="73"/>
      <c r="F42" s="73"/>
      <c r="G42" s="73"/>
      <c r="H42" s="73"/>
      <c r="J42" s="101">
        <f t="shared" si="0"/>
        <v>5.333333333333333</v>
      </c>
      <c r="K42" s="47">
        <v>5</v>
      </c>
      <c r="L42" s="47">
        <v>8</v>
      </c>
      <c r="M42" s="30"/>
      <c r="N42" s="30"/>
      <c r="O42" s="110">
        <f t="shared" si="1"/>
        <v>6.5</v>
      </c>
      <c r="P42" s="108">
        <f t="shared" si="2"/>
        <v>5.9166666666666661</v>
      </c>
      <c r="Q42" s="73">
        <v>5</v>
      </c>
      <c r="R42" s="75"/>
      <c r="S42" s="101">
        <f t="shared" si="3"/>
        <v>5</v>
      </c>
      <c r="U42" s="73">
        <v>5</v>
      </c>
      <c r="V42" s="73">
        <v>5</v>
      </c>
      <c r="W42" s="73">
        <v>6</v>
      </c>
      <c r="Z42" s="73"/>
      <c r="AA42" s="47"/>
      <c r="AB42" s="101">
        <f t="shared" si="4"/>
        <v>5.333333333333333</v>
      </c>
      <c r="AC42" s="100">
        <f t="shared" si="5"/>
        <v>5.1666666666666661</v>
      </c>
      <c r="AF42" s="33"/>
      <c r="AG42" s="112">
        <f t="shared" si="6"/>
        <v>5.5416666666666661</v>
      </c>
      <c r="AH42" s="201">
        <f t="shared" si="8"/>
        <v>41</v>
      </c>
      <c r="AJ42" s="64" t="s">
        <v>153</v>
      </c>
      <c r="AK42" s="33" t="s">
        <v>154</v>
      </c>
      <c r="AL42" s="33"/>
      <c r="AM42" s="33"/>
      <c r="AN42" s="38"/>
    </row>
    <row r="43" spans="1:40" x14ac:dyDescent="0.25">
      <c r="A43" s="201">
        <f t="shared" si="7"/>
        <v>42</v>
      </c>
      <c r="B43" s="197">
        <v>9</v>
      </c>
      <c r="C43" s="47">
        <v>8</v>
      </c>
      <c r="D43" s="47">
        <v>9</v>
      </c>
      <c r="E43" s="73"/>
      <c r="F43" s="73">
        <v>9</v>
      </c>
      <c r="G43" s="73">
        <v>8</v>
      </c>
      <c r="H43" s="73"/>
      <c r="I43" s="30">
        <v>8</v>
      </c>
      <c r="J43" s="101">
        <f t="shared" si="0"/>
        <v>8.5</v>
      </c>
      <c r="K43" s="47">
        <v>6</v>
      </c>
      <c r="L43" s="47">
        <v>7</v>
      </c>
      <c r="M43" s="30">
        <v>8</v>
      </c>
      <c r="N43" s="30"/>
      <c r="O43" s="110">
        <f t="shared" si="1"/>
        <v>7</v>
      </c>
      <c r="P43" s="108">
        <f t="shared" si="2"/>
        <v>7.75</v>
      </c>
      <c r="R43" s="75"/>
      <c r="S43" s="36"/>
      <c r="U43" s="73"/>
      <c r="V43" s="73"/>
      <c r="W43" s="73"/>
      <c r="Z43" s="73"/>
      <c r="AA43" s="47"/>
      <c r="AB43" s="36"/>
      <c r="AC43" s="36"/>
      <c r="AF43" s="33"/>
      <c r="AG43" s="112">
        <f t="shared" si="6"/>
        <v>7.75</v>
      </c>
      <c r="AH43" s="201">
        <f t="shared" si="8"/>
        <v>42</v>
      </c>
      <c r="AJ43" s="64" t="s">
        <v>37</v>
      </c>
      <c r="AK43" s="47" t="s">
        <v>85</v>
      </c>
      <c r="AM43" s="30"/>
      <c r="AN43" s="38"/>
    </row>
    <row r="44" spans="1:40" x14ac:dyDescent="0.25">
      <c r="A44" s="201">
        <f t="shared" si="7"/>
        <v>43</v>
      </c>
      <c r="B44" s="197">
        <v>10</v>
      </c>
      <c r="C44" s="47">
        <v>7</v>
      </c>
      <c r="D44" s="47">
        <v>8</v>
      </c>
      <c r="E44" s="73"/>
      <c r="F44" s="73"/>
      <c r="G44" s="73"/>
      <c r="H44" s="73"/>
      <c r="J44" s="101">
        <f t="shared" si="0"/>
        <v>8.3333333333333339</v>
      </c>
      <c r="K44" s="47">
        <v>6</v>
      </c>
      <c r="L44" s="47">
        <v>7</v>
      </c>
      <c r="M44" s="30"/>
      <c r="N44" s="30"/>
      <c r="O44" s="110">
        <f t="shared" si="1"/>
        <v>6.5</v>
      </c>
      <c r="P44" s="108">
        <f t="shared" si="2"/>
        <v>7.416666666666667</v>
      </c>
      <c r="Q44" s="73">
        <v>6</v>
      </c>
      <c r="R44" s="75"/>
      <c r="S44" s="101">
        <f t="shared" si="3"/>
        <v>6</v>
      </c>
      <c r="U44" s="73">
        <v>7</v>
      </c>
      <c r="V44" s="73">
        <v>8</v>
      </c>
      <c r="W44" s="73">
        <v>8</v>
      </c>
      <c r="Z44" s="73"/>
      <c r="AA44" s="47"/>
      <c r="AB44" s="101">
        <f t="shared" si="4"/>
        <v>7.666666666666667</v>
      </c>
      <c r="AC44" s="100">
        <f t="shared" si="5"/>
        <v>6.8333333333333339</v>
      </c>
      <c r="AF44" s="33"/>
      <c r="AG44" s="112">
        <f t="shared" si="6"/>
        <v>7.125</v>
      </c>
      <c r="AH44" s="201">
        <f t="shared" si="8"/>
        <v>43</v>
      </c>
      <c r="AJ44" s="69" t="s">
        <v>45</v>
      </c>
      <c r="AK44" s="68" t="s">
        <v>44</v>
      </c>
      <c r="AL44" s="44"/>
      <c r="AM44" s="44"/>
      <c r="AN44" s="45"/>
    </row>
    <row r="45" spans="1:40" x14ac:dyDescent="0.25">
      <c r="A45" s="201">
        <f t="shared" si="7"/>
        <v>44</v>
      </c>
      <c r="B45" s="197">
        <v>6</v>
      </c>
      <c r="C45" s="47">
        <v>5</v>
      </c>
      <c r="D45" s="47">
        <v>5</v>
      </c>
      <c r="E45" s="73"/>
      <c r="F45" s="73"/>
      <c r="G45" s="73"/>
      <c r="H45" s="73"/>
      <c r="J45" s="101">
        <f t="shared" si="0"/>
        <v>5.333333333333333</v>
      </c>
      <c r="K45" s="47">
        <v>5</v>
      </c>
      <c r="L45" s="47">
        <v>5</v>
      </c>
      <c r="M45" s="30"/>
      <c r="N45" s="30"/>
      <c r="O45" s="110">
        <f t="shared" si="1"/>
        <v>5</v>
      </c>
      <c r="P45" s="108">
        <f t="shared" si="2"/>
        <v>5.1666666666666661</v>
      </c>
      <c r="Q45" s="73">
        <v>7</v>
      </c>
      <c r="R45" s="75"/>
      <c r="S45" s="101">
        <f t="shared" si="3"/>
        <v>7</v>
      </c>
      <c r="U45" s="73">
        <v>6</v>
      </c>
      <c r="V45" s="73">
        <v>6</v>
      </c>
      <c r="W45" s="73">
        <v>6</v>
      </c>
      <c r="Z45" s="73"/>
      <c r="AA45" s="47"/>
      <c r="AB45" s="101">
        <f t="shared" si="4"/>
        <v>6</v>
      </c>
      <c r="AC45" s="100">
        <f t="shared" si="5"/>
        <v>6.5</v>
      </c>
      <c r="AF45" s="33"/>
      <c r="AG45" s="112">
        <f t="shared" si="6"/>
        <v>5.833333333333333</v>
      </c>
      <c r="AH45" s="201">
        <f t="shared" si="8"/>
        <v>44</v>
      </c>
    </row>
    <row r="46" spans="1:40" x14ac:dyDescent="0.25">
      <c r="A46" s="201">
        <f t="shared" si="7"/>
        <v>45</v>
      </c>
      <c r="B46" s="197">
        <v>10</v>
      </c>
      <c r="C46" s="47">
        <v>9</v>
      </c>
      <c r="D46" s="47">
        <v>10</v>
      </c>
      <c r="E46" s="73"/>
      <c r="F46" s="73"/>
      <c r="G46" s="73"/>
      <c r="H46" s="73"/>
      <c r="J46" s="101">
        <f t="shared" si="0"/>
        <v>9.6666666666666661</v>
      </c>
      <c r="K46" s="47">
        <v>7</v>
      </c>
      <c r="L46" s="47">
        <v>9</v>
      </c>
      <c r="M46" s="30"/>
      <c r="N46" s="30"/>
      <c r="O46" s="110">
        <f t="shared" si="1"/>
        <v>8</v>
      </c>
      <c r="P46" s="108">
        <f t="shared" si="2"/>
        <v>8.8333333333333321</v>
      </c>
      <c r="Q46" s="73">
        <v>8</v>
      </c>
      <c r="R46" s="75"/>
      <c r="S46" s="101">
        <f t="shared" si="3"/>
        <v>8</v>
      </c>
      <c r="U46" s="73">
        <v>8</v>
      </c>
      <c r="V46" s="73">
        <v>8</v>
      </c>
      <c r="W46" s="73">
        <v>8</v>
      </c>
      <c r="Z46" s="73"/>
      <c r="AB46" s="101">
        <f t="shared" si="4"/>
        <v>8</v>
      </c>
      <c r="AC46" s="100">
        <f t="shared" si="5"/>
        <v>8</v>
      </c>
      <c r="AF46" s="33"/>
      <c r="AG46" s="112">
        <f t="shared" si="6"/>
        <v>8.4166666666666661</v>
      </c>
      <c r="AH46" s="201">
        <f t="shared" si="8"/>
        <v>45</v>
      </c>
    </row>
    <row r="47" spans="1:40" x14ac:dyDescent="0.25">
      <c r="A47" s="201">
        <f t="shared" si="7"/>
        <v>46</v>
      </c>
      <c r="B47" s="197">
        <v>9</v>
      </c>
      <c r="C47" s="47">
        <v>6</v>
      </c>
      <c r="E47" s="73">
        <v>10</v>
      </c>
      <c r="F47" s="73">
        <v>9</v>
      </c>
      <c r="G47" s="73">
        <v>9</v>
      </c>
      <c r="H47" s="73"/>
      <c r="J47" s="101">
        <f t="shared" si="0"/>
        <v>8.6</v>
      </c>
      <c r="K47" s="47">
        <v>6</v>
      </c>
      <c r="L47" s="47">
        <v>6</v>
      </c>
      <c r="M47" s="30">
        <v>7</v>
      </c>
      <c r="N47" s="30">
        <v>6</v>
      </c>
      <c r="O47" s="110">
        <f t="shared" si="1"/>
        <v>6.25</v>
      </c>
      <c r="P47" s="108">
        <f t="shared" si="2"/>
        <v>7.4249999999999998</v>
      </c>
      <c r="R47" s="75"/>
      <c r="S47" s="36"/>
      <c r="U47" s="73"/>
      <c r="V47" s="73"/>
      <c r="W47" s="73"/>
      <c r="Z47" s="73"/>
      <c r="AB47" s="36"/>
      <c r="AC47" s="36"/>
      <c r="AF47" s="33"/>
      <c r="AG47" s="112">
        <f t="shared" si="6"/>
        <v>7.4249999999999998</v>
      </c>
      <c r="AH47" s="201">
        <f t="shared" si="8"/>
        <v>46</v>
      </c>
    </row>
    <row r="48" spans="1:40" x14ac:dyDescent="0.25">
      <c r="A48" s="202">
        <f t="shared" si="7"/>
        <v>47</v>
      </c>
      <c r="B48" s="197">
        <v>9</v>
      </c>
      <c r="C48" s="47">
        <v>5</v>
      </c>
      <c r="D48" s="30">
        <v>10</v>
      </c>
      <c r="E48" s="73"/>
      <c r="F48" s="73">
        <v>8</v>
      </c>
      <c r="G48" s="73">
        <v>7</v>
      </c>
      <c r="H48" s="73"/>
      <c r="I48" s="30">
        <v>6</v>
      </c>
      <c r="J48" s="101">
        <f t="shared" si="0"/>
        <v>7.5</v>
      </c>
      <c r="K48" s="47">
        <v>5</v>
      </c>
      <c r="L48" s="47">
        <v>6</v>
      </c>
      <c r="M48" s="30"/>
      <c r="N48" s="30">
        <v>9</v>
      </c>
      <c r="O48" s="110">
        <f t="shared" si="1"/>
        <v>6.666666666666667</v>
      </c>
      <c r="P48" s="108">
        <f t="shared" si="2"/>
        <v>7.0833333333333339</v>
      </c>
      <c r="R48" s="75"/>
      <c r="S48" s="36"/>
      <c r="U48" s="73"/>
      <c r="V48" s="73"/>
      <c r="W48" s="73"/>
      <c r="Z48" s="73"/>
      <c r="AB48" s="36"/>
      <c r="AC48" s="36"/>
      <c r="AF48" s="33"/>
      <c r="AG48" s="112">
        <f t="shared" si="6"/>
        <v>7.0833333333333339</v>
      </c>
      <c r="AH48" s="202">
        <f t="shared" si="8"/>
        <v>47</v>
      </c>
    </row>
    <row r="49" spans="1:39" x14ac:dyDescent="0.25">
      <c r="A49" s="201">
        <f t="shared" si="7"/>
        <v>48</v>
      </c>
      <c r="B49" s="197">
        <v>10</v>
      </c>
      <c r="C49" s="47">
        <v>10</v>
      </c>
      <c r="D49" s="30">
        <v>10</v>
      </c>
      <c r="E49" s="73"/>
      <c r="F49" s="73">
        <v>10</v>
      </c>
      <c r="G49" s="73">
        <v>10</v>
      </c>
      <c r="H49" s="73"/>
      <c r="J49" s="101">
        <f t="shared" si="0"/>
        <v>10</v>
      </c>
      <c r="K49" s="47">
        <v>10</v>
      </c>
      <c r="L49" s="47">
        <v>10</v>
      </c>
      <c r="M49" s="30">
        <v>10</v>
      </c>
      <c r="N49" s="30">
        <v>10</v>
      </c>
      <c r="O49" s="110">
        <f t="shared" si="1"/>
        <v>10</v>
      </c>
      <c r="P49" s="108">
        <f t="shared" si="2"/>
        <v>10</v>
      </c>
      <c r="R49" s="75"/>
      <c r="S49" s="36"/>
      <c r="U49" s="73"/>
      <c r="V49" s="73"/>
      <c r="W49" s="73"/>
      <c r="Z49" s="73"/>
      <c r="AB49" s="36"/>
      <c r="AC49" s="36"/>
      <c r="AF49" s="33"/>
      <c r="AG49" s="112">
        <f t="shared" si="6"/>
        <v>10</v>
      </c>
      <c r="AH49" s="201">
        <f t="shared" si="8"/>
        <v>48</v>
      </c>
    </row>
    <row r="50" spans="1:39" x14ac:dyDescent="0.25">
      <c r="A50" s="202">
        <f t="shared" si="7"/>
        <v>49</v>
      </c>
      <c r="B50" s="197">
        <v>8</v>
      </c>
      <c r="C50" s="47">
        <v>6</v>
      </c>
      <c r="E50" s="73">
        <v>9</v>
      </c>
      <c r="F50" s="73"/>
      <c r="G50" s="73"/>
      <c r="H50" s="73"/>
      <c r="J50" s="101">
        <f t="shared" si="0"/>
        <v>7.666666666666667</v>
      </c>
      <c r="K50" s="47">
        <v>5</v>
      </c>
      <c r="L50" s="47">
        <v>7</v>
      </c>
      <c r="M50" s="30"/>
      <c r="N50" s="30"/>
      <c r="O50" s="110">
        <f t="shared" si="1"/>
        <v>6</v>
      </c>
      <c r="P50" s="108">
        <f t="shared" si="2"/>
        <v>6.8333333333333339</v>
      </c>
      <c r="Q50" s="73">
        <v>5</v>
      </c>
      <c r="R50" s="75"/>
      <c r="S50" s="101">
        <f t="shared" si="3"/>
        <v>5</v>
      </c>
      <c r="U50" s="73">
        <v>5</v>
      </c>
      <c r="V50" s="73">
        <v>7</v>
      </c>
      <c r="W50" s="73">
        <v>7</v>
      </c>
      <c r="Z50" s="73"/>
      <c r="AB50" s="101">
        <f t="shared" si="4"/>
        <v>6.333333333333333</v>
      </c>
      <c r="AC50" s="100">
        <f t="shared" si="5"/>
        <v>5.6666666666666661</v>
      </c>
      <c r="AF50" s="33"/>
      <c r="AG50" s="112">
        <f t="shared" si="6"/>
        <v>6.25</v>
      </c>
      <c r="AH50" s="202">
        <f t="shared" si="8"/>
        <v>49</v>
      </c>
    </row>
    <row r="51" spans="1:39" x14ac:dyDescent="0.25">
      <c r="A51" s="201">
        <f t="shared" si="7"/>
        <v>50</v>
      </c>
      <c r="B51" s="197">
        <v>8</v>
      </c>
      <c r="C51" s="47">
        <v>7</v>
      </c>
      <c r="D51" s="30">
        <v>8</v>
      </c>
      <c r="E51" s="73"/>
      <c r="F51" s="73"/>
      <c r="G51" s="73"/>
      <c r="H51" s="73"/>
      <c r="J51" s="101">
        <f t="shared" si="0"/>
        <v>7.666666666666667</v>
      </c>
      <c r="K51" s="47">
        <v>7</v>
      </c>
      <c r="L51" s="47">
        <v>7</v>
      </c>
      <c r="M51" s="30"/>
      <c r="N51" s="30"/>
      <c r="O51" s="110">
        <f t="shared" si="1"/>
        <v>7</v>
      </c>
      <c r="P51" s="108">
        <f t="shared" si="2"/>
        <v>7.3333333333333339</v>
      </c>
      <c r="Q51" s="73">
        <v>7</v>
      </c>
      <c r="R51" s="75"/>
      <c r="S51" s="101">
        <f t="shared" si="3"/>
        <v>7</v>
      </c>
      <c r="U51" s="73">
        <v>8</v>
      </c>
      <c r="V51" s="73">
        <v>7</v>
      </c>
      <c r="W51" s="73">
        <v>7</v>
      </c>
      <c r="Z51" s="73"/>
      <c r="AB51" s="101">
        <f t="shared" si="4"/>
        <v>7.333333333333333</v>
      </c>
      <c r="AC51" s="100">
        <f t="shared" si="5"/>
        <v>7.1666666666666661</v>
      </c>
      <c r="AF51" s="33"/>
      <c r="AG51" s="112">
        <f t="shared" si="6"/>
        <v>7.25</v>
      </c>
      <c r="AH51" s="201">
        <f t="shared" si="8"/>
        <v>50</v>
      </c>
      <c r="AM51" s="30"/>
    </row>
    <row r="52" spans="1:39" x14ac:dyDescent="0.25">
      <c r="A52" s="202">
        <f t="shared" si="7"/>
        <v>51</v>
      </c>
      <c r="B52" s="197">
        <v>10</v>
      </c>
      <c r="C52" s="47">
        <v>9</v>
      </c>
      <c r="D52" s="30">
        <v>8</v>
      </c>
      <c r="E52" s="73"/>
      <c r="F52" s="73"/>
      <c r="G52" s="73"/>
      <c r="H52" s="73"/>
      <c r="J52" s="101">
        <f t="shared" si="0"/>
        <v>9</v>
      </c>
      <c r="K52" s="47">
        <v>9</v>
      </c>
      <c r="L52" s="47">
        <v>9</v>
      </c>
      <c r="M52" s="30"/>
      <c r="N52" s="30"/>
      <c r="O52" s="110">
        <f t="shared" si="1"/>
        <v>9</v>
      </c>
      <c r="P52" s="108">
        <f t="shared" si="2"/>
        <v>9</v>
      </c>
      <c r="Q52" s="73">
        <v>9</v>
      </c>
      <c r="R52" s="75"/>
      <c r="S52" s="101">
        <f t="shared" si="3"/>
        <v>9</v>
      </c>
      <c r="U52" s="73">
        <v>9</v>
      </c>
      <c r="V52" s="73">
        <v>8</v>
      </c>
      <c r="W52" s="73">
        <v>9</v>
      </c>
      <c r="Z52" s="73"/>
      <c r="AB52" s="101">
        <f t="shared" si="4"/>
        <v>8.6666666666666661</v>
      </c>
      <c r="AC52" s="100">
        <f t="shared" si="5"/>
        <v>8.8333333333333321</v>
      </c>
      <c r="AF52" s="33"/>
      <c r="AG52" s="112">
        <f t="shared" si="6"/>
        <v>8.9166666666666661</v>
      </c>
      <c r="AH52" s="202">
        <f t="shared" si="8"/>
        <v>51</v>
      </c>
      <c r="AM52" s="30"/>
    </row>
    <row r="53" spans="1:39" x14ac:dyDescent="0.25">
      <c r="A53" s="201">
        <f t="shared" si="7"/>
        <v>52</v>
      </c>
      <c r="B53" s="197">
        <v>6</v>
      </c>
      <c r="C53" s="47">
        <v>5</v>
      </c>
      <c r="D53" s="30">
        <v>6</v>
      </c>
      <c r="E53" s="73"/>
      <c r="F53" s="73"/>
      <c r="G53" s="73"/>
      <c r="H53" s="73"/>
      <c r="J53" s="101">
        <f t="shared" si="0"/>
        <v>5.666666666666667</v>
      </c>
      <c r="K53" s="47">
        <v>5</v>
      </c>
      <c r="L53" s="47">
        <v>8</v>
      </c>
      <c r="M53" s="30"/>
      <c r="N53" s="30"/>
      <c r="O53" s="110">
        <f t="shared" si="1"/>
        <v>6.5</v>
      </c>
      <c r="P53" s="108">
        <f t="shared" si="2"/>
        <v>6.0833333333333339</v>
      </c>
      <c r="Q53" s="73">
        <v>5</v>
      </c>
      <c r="R53" s="75"/>
      <c r="S53" s="101">
        <f t="shared" si="3"/>
        <v>5</v>
      </c>
      <c r="U53" s="73">
        <v>6</v>
      </c>
      <c r="V53" s="73">
        <v>5</v>
      </c>
      <c r="W53" s="73">
        <v>7</v>
      </c>
      <c r="Z53" s="73"/>
      <c r="AB53" s="101">
        <f t="shared" si="4"/>
        <v>6</v>
      </c>
      <c r="AC53" s="100">
        <f t="shared" si="5"/>
        <v>5.5</v>
      </c>
      <c r="AF53" s="33"/>
      <c r="AG53" s="112">
        <f t="shared" si="6"/>
        <v>5.791666666666667</v>
      </c>
      <c r="AH53" s="201">
        <f t="shared" si="8"/>
        <v>52</v>
      </c>
      <c r="AM53" s="30"/>
    </row>
    <row r="54" spans="1:39" x14ac:dyDescent="0.25">
      <c r="A54" s="201">
        <f t="shared" si="7"/>
        <v>53</v>
      </c>
      <c r="B54" s="197">
        <v>6</v>
      </c>
      <c r="C54" s="47">
        <v>5</v>
      </c>
      <c r="D54" s="33">
        <v>6</v>
      </c>
      <c r="E54" s="72"/>
      <c r="F54" s="72"/>
      <c r="G54" s="72"/>
      <c r="H54" s="72"/>
      <c r="I54" s="33"/>
      <c r="J54" s="101">
        <f t="shared" si="0"/>
        <v>5.666666666666667</v>
      </c>
      <c r="K54" s="47">
        <v>6</v>
      </c>
      <c r="L54" s="47">
        <v>5</v>
      </c>
      <c r="M54" s="33"/>
      <c r="N54" s="33"/>
      <c r="O54" s="110">
        <f t="shared" si="1"/>
        <v>5.5</v>
      </c>
      <c r="P54" s="108">
        <f t="shared" si="2"/>
        <v>5.5833333333333339</v>
      </c>
      <c r="Q54" s="72">
        <v>3</v>
      </c>
      <c r="R54" s="72"/>
      <c r="S54" s="101">
        <f t="shared" si="3"/>
        <v>3</v>
      </c>
      <c r="T54" s="72"/>
      <c r="U54" s="72">
        <v>2</v>
      </c>
      <c r="V54" s="72">
        <v>5</v>
      </c>
      <c r="W54" s="72">
        <v>6</v>
      </c>
      <c r="X54" s="72"/>
      <c r="Y54" s="72"/>
      <c r="Z54" s="72"/>
      <c r="AA54" s="33"/>
      <c r="AB54" s="101">
        <f t="shared" si="4"/>
        <v>4.333333333333333</v>
      </c>
      <c r="AC54" s="100">
        <f t="shared" si="5"/>
        <v>3.6666666666666665</v>
      </c>
      <c r="AD54" s="33"/>
      <c r="AE54" s="33"/>
      <c r="AF54" s="33"/>
      <c r="AG54" s="112">
        <f t="shared" si="6"/>
        <v>4.625</v>
      </c>
      <c r="AH54" s="201">
        <f t="shared" si="8"/>
        <v>53</v>
      </c>
      <c r="AM54" s="30"/>
    </row>
    <row r="55" spans="1:39" ht="15.75" thickBot="1" x14ac:dyDescent="0.3">
      <c r="A55" s="240">
        <f t="shared" si="7"/>
        <v>54</v>
      </c>
      <c r="B55" s="169"/>
      <c r="C55" s="169"/>
      <c r="D55" s="169"/>
      <c r="E55" s="74"/>
      <c r="F55" s="74"/>
      <c r="G55" s="74"/>
      <c r="H55" s="74"/>
      <c r="I55" s="46"/>
      <c r="J55" s="169"/>
      <c r="K55" s="169"/>
      <c r="L55" s="169"/>
      <c r="M55" s="46"/>
      <c r="N55" s="46"/>
      <c r="O55" s="169"/>
      <c r="P55" s="169"/>
      <c r="Q55" s="169"/>
      <c r="R55" s="74"/>
      <c r="S55" s="169"/>
      <c r="T55" s="74"/>
      <c r="U55" s="169"/>
      <c r="V55" s="169"/>
      <c r="W55" s="169"/>
      <c r="X55" s="74"/>
      <c r="Y55" s="74"/>
      <c r="Z55" s="74"/>
      <c r="AA55" s="46"/>
      <c r="AB55" s="169"/>
      <c r="AC55" s="169"/>
      <c r="AD55" s="46"/>
      <c r="AE55" s="46"/>
      <c r="AF55" s="46"/>
      <c r="AG55" s="169"/>
      <c r="AH55" s="240">
        <f t="shared" si="8"/>
        <v>54</v>
      </c>
      <c r="AM55" s="30"/>
    </row>
    <row r="56" spans="1:39" x14ac:dyDescent="0.25">
      <c r="A56" s="201">
        <f t="shared" si="7"/>
        <v>55</v>
      </c>
      <c r="B56" s="197">
        <v>6</v>
      </c>
      <c r="C56" s="47">
        <v>5</v>
      </c>
      <c r="D56" s="47">
        <v>5</v>
      </c>
      <c r="E56" s="72"/>
      <c r="F56" s="75"/>
      <c r="G56" s="75"/>
      <c r="H56" s="75">
        <v>6</v>
      </c>
      <c r="I56" s="33"/>
      <c r="J56" s="101">
        <f t="shared" si="0"/>
        <v>5.5</v>
      </c>
      <c r="K56" s="47">
        <v>5</v>
      </c>
      <c r="L56" s="47">
        <v>5</v>
      </c>
      <c r="M56" s="33">
        <v>7</v>
      </c>
      <c r="N56" s="33">
        <v>5</v>
      </c>
      <c r="O56" s="110">
        <f t="shared" si="1"/>
        <v>5.5</v>
      </c>
      <c r="P56" s="108">
        <f t="shared" si="2"/>
        <v>5.5</v>
      </c>
      <c r="Q56" s="72"/>
      <c r="R56" s="72"/>
      <c r="S56" s="36"/>
      <c r="T56" s="72"/>
      <c r="U56" s="72"/>
      <c r="V56" s="72"/>
      <c r="W56" s="72"/>
      <c r="X56" s="72"/>
      <c r="Y56" s="72"/>
      <c r="Z56" s="72"/>
      <c r="AA56" s="33">
        <v>5</v>
      </c>
      <c r="AB56" s="101">
        <f t="shared" si="4"/>
        <v>5</v>
      </c>
      <c r="AC56" s="100">
        <f t="shared" si="5"/>
        <v>5</v>
      </c>
      <c r="AD56" s="33"/>
      <c r="AE56" s="33"/>
      <c r="AF56" s="33"/>
      <c r="AG56" s="112">
        <f t="shared" si="6"/>
        <v>5.25</v>
      </c>
      <c r="AH56" s="201">
        <f t="shared" si="8"/>
        <v>55</v>
      </c>
      <c r="AM56" s="30"/>
    </row>
    <row r="57" spans="1:39" x14ac:dyDescent="0.25">
      <c r="A57" s="202">
        <f t="shared" si="7"/>
        <v>56</v>
      </c>
      <c r="B57" s="197">
        <v>3</v>
      </c>
      <c r="C57" s="47">
        <v>5</v>
      </c>
      <c r="D57" s="47">
        <v>5</v>
      </c>
      <c r="E57" s="73"/>
      <c r="F57" s="75"/>
      <c r="G57" s="75"/>
      <c r="H57" s="75"/>
      <c r="I57" s="30">
        <v>5</v>
      </c>
      <c r="J57" s="101">
        <f t="shared" si="0"/>
        <v>4.5</v>
      </c>
      <c r="K57" s="47">
        <v>3</v>
      </c>
      <c r="L57" s="47">
        <v>3</v>
      </c>
      <c r="M57" s="30"/>
      <c r="N57" s="30">
        <v>3</v>
      </c>
      <c r="O57" s="110">
        <f t="shared" si="1"/>
        <v>3</v>
      </c>
      <c r="P57" s="108">
        <f t="shared" si="2"/>
        <v>3.75</v>
      </c>
      <c r="R57" s="73">
        <v>5</v>
      </c>
      <c r="S57" s="101">
        <f t="shared" si="3"/>
        <v>5</v>
      </c>
      <c r="U57" s="73"/>
      <c r="V57" s="73"/>
      <c r="W57" s="73"/>
      <c r="Z57" s="73"/>
      <c r="AA57" s="30">
        <v>5</v>
      </c>
      <c r="AB57" s="101">
        <f t="shared" si="4"/>
        <v>5</v>
      </c>
      <c r="AC57" s="100">
        <f t="shared" si="5"/>
        <v>5</v>
      </c>
      <c r="AF57" s="33">
        <v>9</v>
      </c>
      <c r="AG57" s="112">
        <f t="shared" si="6"/>
        <v>5.916666666666667</v>
      </c>
      <c r="AH57" s="202">
        <f t="shared" si="8"/>
        <v>56</v>
      </c>
      <c r="AM57" s="30"/>
    </row>
    <row r="58" spans="1:39" x14ac:dyDescent="0.25">
      <c r="A58" s="202">
        <f t="shared" si="7"/>
        <v>57</v>
      </c>
      <c r="B58" s="197">
        <v>7</v>
      </c>
      <c r="C58" s="47">
        <v>8</v>
      </c>
      <c r="D58" s="47">
        <v>6</v>
      </c>
      <c r="E58" s="73"/>
      <c r="F58" s="75"/>
      <c r="G58" s="75"/>
      <c r="H58" s="75"/>
      <c r="I58" s="30">
        <v>8</v>
      </c>
      <c r="J58" s="101">
        <f t="shared" si="0"/>
        <v>7.25</v>
      </c>
      <c r="K58" s="47">
        <v>8</v>
      </c>
      <c r="L58" s="47">
        <v>9</v>
      </c>
      <c r="M58" s="30"/>
      <c r="N58" s="30">
        <v>8</v>
      </c>
      <c r="O58" s="110">
        <f t="shared" si="1"/>
        <v>8.3333333333333339</v>
      </c>
      <c r="P58" s="108">
        <f t="shared" si="2"/>
        <v>7.791666666666667</v>
      </c>
      <c r="R58" s="73">
        <v>10</v>
      </c>
      <c r="S58" s="101">
        <f t="shared" si="3"/>
        <v>10</v>
      </c>
      <c r="U58" s="73"/>
      <c r="V58" s="73"/>
      <c r="W58" s="73"/>
      <c r="Z58" s="73"/>
      <c r="AA58" s="30">
        <v>9</v>
      </c>
      <c r="AB58" s="101">
        <f t="shared" si="4"/>
        <v>9</v>
      </c>
      <c r="AC58" s="100">
        <f t="shared" si="5"/>
        <v>9.5</v>
      </c>
      <c r="AF58" s="33"/>
      <c r="AG58" s="112">
        <f t="shared" si="6"/>
        <v>8.6458333333333339</v>
      </c>
      <c r="AH58" s="202">
        <f t="shared" si="8"/>
        <v>57</v>
      </c>
      <c r="AM58" s="30"/>
    </row>
    <row r="59" spans="1:39" x14ac:dyDescent="0.25">
      <c r="A59" s="201">
        <f t="shared" si="7"/>
        <v>58</v>
      </c>
      <c r="B59" s="197">
        <v>7</v>
      </c>
      <c r="C59" s="47">
        <v>6</v>
      </c>
      <c r="D59" s="47">
        <v>7</v>
      </c>
      <c r="E59" s="73"/>
      <c r="F59" s="73"/>
      <c r="G59" s="73"/>
      <c r="H59" s="73">
        <v>8</v>
      </c>
      <c r="J59" s="101">
        <f t="shared" si="0"/>
        <v>7</v>
      </c>
      <c r="K59" s="47">
        <v>5</v>
      </c>
      <c r="L59" s="47">
        <v>6</v>
      </c>
      <c r="M59" s="30">
        <v>8</v>
      </c>
      <c r="N59" s="30">
        <v>6</v>
      </c>
      <c r="O59" s="110">
        <f t="shared" si="1"/>
        <v>6.25</v>
      </c>
      <c r="P59" s="108">
        <f t="shared" si="2"/>
        <v>6.625</v>
      </c>
      <c r="S59" s="36"/>
      <c r="U59" s="73"/>
      <c r="V59" s="73"/>
      <c r="W59" s="73"/>
      <c r="Z59" s="73"/>
      <c r="AA59" s="30">
        <v>6</v>
      </c>
      <c r="AB59" s="101">
        <f t="shared" si="4"/>
        <v>6</v>
      </c>
      <c r="AC59" s="100">
        <f t="shared" si="5"/>
        <v>6</v>
      </c>
      <c r="AF59" s="33"/>
      <c r="AG59" s="112">
        <f t="shared" si="6"/>
        <v>6.3125</v>
      </c>
      <c r="AH59" s="201">
        <f t="shared" si="8"/>
        <v>58</v>
      </c>
      <c r="AM59" s="30"/>
    </row>
    <row r="60" spans="1:39" x14ac:dyDescent="0.25">
      <c r="A60" s="202">
        <f t="shared" si="7"/>
        <v>59</v>
      </c>
      <c r="B60" s="197">
        <v>5</v>
      </c>
      <c r="C60" s="47">
        <v>5</v>
      </c>
      <c r="D60" s="47">
        <v>5</v>
      </c>
      <c r="E60" s="73"/>
      <c r="F60" s="73"/>
      <c r="G60" s="73"/>
      <c r="H60" s="73">
        <v>5</v>
      </c>
      <c r="J60" s="101">
        <f t="shared" si="0"/>
        <v>5</v>
      </c>
      <c r="K60" s="47">
        <v>5</v>
      </c>
      <c r="L60" s="47">
        <v>6</v>
      </c>
      <c r="M60" s="30"/>
      <c r="N60" s="30">
        <v>7</v>
      </c>
      <c r="O60" s="110">
        <f t="shared" si="1"/>
        <v>6</v>
      </c>
      <c r="P60" s="108">
        <f t="shared" si="2"/>
        <v>5.5</v>
      </c>
      <c r="R60" s="73">
        <v>5</v>
      </c>
      <c r="S60" s="101">
        <f t="shared" si="3"/>
        <v>5</v>
      </c>
      <c r="U60" s="73"/>
      <c r="V60" s="73"/>
      <c r="W60" s="73"/>
      <c r="Z60" s="73"/>
      <c r="AA60" s="30">
        <v>6</v>
      </c>
      <c r="AB60" s="101">
        <f t="shared" si="4"/>
        <v>6</v>
      </c>
      <c r="AC60" s="100">
        <f t="shared" si="5"/>
        <v>5.5</v>
      </c>
      <c r="AF60" s="33"/>
      <c r="AG60" s="112">
        <f t="shared" si="6"/>
        <v>5.5</v>
      </c>
      <c r="AH60" s="202">
        <f t="shared" si="8"/>
        <v>59</v>
      </c>
      <c r="AM60" s="30"/>
    </row>
    <row r="61" spans="1:39" x14ac:dyDescent="0.25">
      <c r="A61" s="201">
        <f t="shared" si="7"/>
        <v>60</v>
      </c>
      <c r="B61" s="197">
        <v>6</v>
      </c>
      <c r="C61" s="47">
        <v>6</v>
      </c>
      <c r="D61" s="47">
        <v>6</v>
      </c>
      <c r="E61" s="73"/>
      <c r="F61" s="73"/>
      <c r="G61" s="73"/>
      <c r="H61" s="73">
        <v>7</v>
      </c>
      <c r="J61" s="101">
        <f t="shared" si="0"/>
        <v>6.25</v>
      </c>
      <c r="K61" s="47">
        <v>6</v>
      </c>
      <c r="L61" s="47">
        <v>7</v>
      </c>
      <c r="M61" s="30">
        <v>7</v>
      </c>
      <c r="N61" s="30">
        <v>7</v>
      </c>
      <c r="O61" s="110">
        <f t="shared" si="1"/>
        <v>6.75</v>
      </c>
      <c r="P61" s="108">
        <f t="shared" si="2"/>
        <v>6.5</v>
      </c>
      <c r="S61" s="36"/>
      <c r="U61" s="73"/>
      <c r="V61" s="73"/>
      <c r="W61" s="73"/>
      <c r="Z61" s="73"/>
      <c r="AA61" s="30">
        <v>5</v>
      </c>
      <c r="AB61" s="101">
        <f t="shared" si="4"/>
        <v>5</v>
      </c>
      <c r="AC61" s="100">
        <f t="shared" si="5"/>
        <v>5</v>
      </c>
      <c r="AF61" s="33"/>
      <c r="AG61" s="112">
        <f t="shared" si="6"/>
        <v>5.75</v>
      </c>
      <c r="AH61" s="201">
        <f t="shared" si="8"/>
        <v>60</v>
      </c>
      <c r="AM61" s="30"/>
    </row>
    <row r="62" spans="1:39" x14ac:dyDescent="0.25">
      <c r="A62" s="201">
        <f t="shared" si="7"/>
        <v>61</v>
      </c>
      <c r="B62" s="36"/>
      <c r="C62" s="36"/>
      <c r="D62" s="47">
        <v>7</v>
      </c>
      <c r="E62" s="73"/>
      <c r="F62" s="73"/>
      <c r="G62" s="73"/>
      <c r="H62" s="73"/>
      <c r="I62" s="30">
        <v>7</v>
      </c>
      <c r="J62" s="101">
        <f t="shared" si="0"/>
        <v>7</v>
      </c>
      <c r="K62" s="36"/>
      <c r="L62" s="47">
        <v>5</v>
      </c>
      <c r="M62" s="30">
        <v>8</v>
      </c>
      <c r="N62" s="30">
        <v>5</v>
      </c>
      <c r="O62" s="110">
        <f t="shared" si="1"/>
        <v>6</v>
      </c>
      <c r="P62" s="108">
        <f t="shared" si="2"/>
        <v>6.5</v>
      </c>
      <c r="S62" s="36"/>
      <c r="U62" s="73"/>
      <c r="V62" s="73"/>
      <c r="W62" s="73"/>
      <c r="Z62" s="73"/>
      <c r="AA62" s="36"/>
      <c r="AB62" s="36"/>
      <c r="AC62" s="36"/>
      <c r="AF62" s="33"/>
      <c r="AG62" s="112">
        <f t="shared" si="6"/>
        <v>6.5</v>
      </c>
      <c r="AH62" s="201">
        <f t="shared" si="8"/>
        <v>61</v>
      </c>
      <c r="AM62" s="30"/>
    </row>
    <row r="63" spans="1:39" x14ac:dyDescent="0.25">
      <c r="A63" s="201">
        <f t="shared" si="7"/>
        <v>62</v>
      </c>
      <c r="B63" s="47">
        <v>8</v>
      </c>
      <c r="C63" s="47">
        <v>5</v>
      </c>
      <c r="D63" s="47">
        <v>7</v>
      </c>
      <c r="E63" s="73"/>
      <c r="F63" s="73"/>
      <c r="G63" s="73"/>
      <c r="H63" s="73"/>
      <c r="J63" s="101">
        <f t="shared" si="0"/>
        <v>6.666666666666667</v>
      </c>
      <c r="K63" s="47">
        <v>9</v>
      </c>
      <c r="L63" s="47">
        <v>9</v>
      </c>
      <c r="M63" s="30">
        <v>8</v>
      </c>
      <c r="N63" s="30">
        <v>8</v>
      </c>
      <c r="O63" s="110">
        <f t="shared" si="1"/>
        <v>8.5</v>
      </c>
      <c r="P63" s="108">
        <f t="shared" si="2"/>
        <v>7.5833333333333339</v>
      </c>
      <c r="R63" s="73">
        <v>10</v>
      </c>
      <c r="S63" s="101">
        <f t="shared" si="3"/>
        <v>10</v>
      </c>
      <c r="U63" s="73"/>
      <c r="V63" s="73"/>
      <c r="W63" s="73"/>
      <c r="Z63" s="73"/>
      <c r="AA63" s="30">
        <v>9</v>
      </c>
      <c r="AB63" s="101">
        <f t="shared" si="4"/>
        <v>9</v>
      </c>
      <c r="AC63" s="100">
        <f t="shared" si="5"/>
        <v>9.5</v>
      </c>
      <c r="AF63" s="33"/>
      <c r="AG63" s="112">
        <f t="shared" si="6"/>
        <v>8.5416666666666679</v>
      </c>
      <c r="AH63" s="201">
        <f t="shared" si="8"/>
        <v>62</v>
      </c>
      <c r="AM63" s="30"/>
    </row>
    <row r="64" spans="1:39" x14ac:dyDescent="0.25">
      <c r="A64" s="201">
        <f t="shared" si="7"/>
        <v>63</v>
      </c>
      <c r="B64" s="47">
        <v>8</v>
      </c>
      <c r="C64" s="47">
        <v>7</v>
      </c>
      <c r="D64" s="47">
        <v>8</v>
      </c>
      <c r="E64" s="73"/>
      <c r="F64" s="73"/>
      <c r="G64" s="73"/>
      <c r="H64" s="73"/>
      <c r="J64" s="101">
        <f t="shared" si="0"/>
        <v>7.666666666666667</v>
      </c>
      <c r="K64" s="47">
        <v>9</v>
      </c>
      <c r="L64" s="47">
        <v>9</v>
      </c>
      <c r="M64" s="30">
        <v>9</v>
      </c>
      <c r="N64" s="30">
        <v>9</v>
      </c>
      <c r="O64" s="110">
        <f t="shared" si="1"/>
        <v>9</v>
      </c>
      <c r="P64" s="108">
        <f t="shared" si="2"/>
        <v>8.3333333333333339</v>
      </c>
      <c r="R64" s="73">
        <v>7</v>
      </c>
      <c r="S64" s="101">
        <f t="shared" si="3"/>
        <v>7</v>
      </c>
      <c r="U64" s="73"/>
      <c r="V64" s="73"/>
      <c r="W64" s="73"/>
      <c r="Z64" s="73"/>
      <c r="AA64" s="30">
        <v>8</v>
      </c>
      <c r="AB64" s="101">
        <f t="shared" si="4"/>
        <v>8</v>
      </c>
      <c r="AC64" s="100">
        <f t="shared" si="5"/>
        <v>7.5</v>
      </c>
      <c r="AF64" s="33"/>
      <c r="AG64" s="112">
        <f t="shared" si="6"/>
        <v>7.916666666666667</v>
      </c>
      <c r="AH64" s="201">
        <f t="shared" si="8"/>
        <v>63</v>
      </c>
      <c r="AM64" s="30"/>
    </row>
    <row r="65" spans="1:39" x14ac:dyDescent="0.25">
      <c r="A65" s="201">
        <f t="shared" si="7"/>
        <v>64</v>
      </c>
      <c r="B65" s="47">
        <v>7</v>
      </c>
      <c r="C65" s="47">
        <v>6</v>
      </c>
      <c r="D65" s="47">
        <v>7</v>
      </c>
      <c r="E65" s="73"/>
      <c r="F65" s="73"/>
      <c r="G65" s="73"/>
      <c r="H65" s="73"/>
      <c r="J65" s="101">
        <f t="shared" si="0"/>
        <v>6.666666666666667</v>
      </c>
      <c r="K65" s="47">
        <v>5</v>
      </c>
      <c r="L65" s="47">
        <v>7</v>
      </c>
      <c r="M65" s="30">
        <v>6</v>
      </c>
      <c r="N65" s="30">
        <v>6</v>
      </c>
      <c r="O65" s="110">
        <f t="shared" si="1"/>
        <v>6</v>
      </c>
      <c r="P65" s="108">
        <f t="shared" si="2"/>
        <v>6.3333333333333339</v>
      </c>
      <c r="R65" s="73">
        <v>6</v>
      </c>
      <c r="S65" s="101">
        <f t="shared" si="3"/>
        <v>6</v>
      </c>
      <c r="U65" s="73"/>
      <c r="V65" s="73"/>
      <c r="W65" s="73"/>
      <c r="Z65" s="73"/>
      <c r="AA65" s="30">
        <v>7</v>
      </c>
      <c r="AB65" s="101">
        <f t="shared" si="4"/>
        <v>7</v>
      </c>
      <c r="AC65" s="100">
        <f t="shared" si="5"/>
        <v>6.5</v>
      </c>
      <c r="AF65" s="33"/>
      <c r="AG65" s="112">
        <f t="shared" si="6"/>
        <v>6.416666666666667</v>
      </c>
      <c r="AH65" s="201">
        <f t="shared" si="8"/>
        <v>64</v>
      </c>
      <c r="AM65" s="30"/>
    </row>
    <row r="66" spans="1:39" x14ac:dyDescent="0.25">
      <c r="A66" s="201">
        <f t="shared" si="7"/>
        <v>65</v>
      </c>
      <c r="B66" s="47">
        <v>5</v>
      </c>
      <c r="C66" s="47">
        <v>5</v>
      </c>
      <c r="D66" s="47">
        <v>5</v>
      </c>
      <c r="E66" s="73"/>
      <c r="F66" s="73"/>
      <c r="G66" s="73"/>
      <c r="H66" s="73"/>
      <c r="I66" s="30">
        <v>5</v>
      </c>
      <c r="J66" s="101">
        <f t="shared" si="0"/>
        <v>5</v>
      </c>
      <c r="K66" s="47">
        <v>5</v>
      </c>
      <c r="L66" s="47">
        <v>5</v>
      </c>
      <c r="M66" s="30"/>
      <c r="N66" s="30">
        <v>6</v>
      </c>
      <c r="O66" s="110">
        <f t="shared" si="1"/>
        <v>5.333333333333333</v>
      </c>
      <c r="P66" s="108">
        <f t="shared" si="2"/>
        <v>5.1666666666666661</v>
      </c>
      <c r="R66" s="73">
        <v>7</v>
      </c>
      <c r="S66" s="101">
        <f t="shared" si="3"/>
        <v>7</v>
      </c>
      <c r="U66" s="73"/>
      <c r="V66" s="73"/>
      <c r="W66" s="73"/>
      <c r="Z66" s="73"/>
      <c r="AA66" s="30">
        <v>6</v>
      </c>
      <c r="AB66" s="101">
        <f t="shared" si="4"/>
        <v>6</v>
      </c>
      <c r="AC66" s="100">
        <f t="shared" si="5"/>
        <v>6.5</v>
      </c>
      <c r="AF66" s="33"/>
      <c r="AG66" s="112">
        <f t="shared" si="6"/>
        <v>5.833333333333333</v>
      </c>
      <c r="AH66" s="201">
        <f t="shared" si="8"/>
        <v>65</v>
      </c>
      <c r="AM66" s="30"/>
    </row>
    <row r="67" spans="1:39" x14ac:dyDescent="0.25">
      <c r="A67" s="201">
        <f t="shared" si="7"/>
        <v>66</v>
      </c>
      <c r="B67" s="47">
        <v>7</v>
      </c>
      <c r="C67" s="36"/>
      <c r="D67" s="47">
        <v>9</v>
      </c>
      <c r="E67" s="73"/>
      <c r="F67" s="36"/>
      <c r="G67" s="73"/>
      <c r="H67" s="36"/>
      <c r="J67" s="101">
        <f t="shared" ref="J67:J82" si="9">AVERAGE(B67:I67)</f>
        <v>8</v>
      </c>
      <c r="K67" s="36"/>
      <c r="L67" s="47">
        <v>7</v>
      </c>
      <c r="M67" s="30">
        <v>8</v>
      </c>
      <c r="N67" s="30">
        <v>8</v>
      </c>
      <c r="O67" s="110">
        <f t="shared" ref="O67:O82" si="10">AVERAGE(K67:N67)</f>
        <v>7.666666666666667</v>
      </c>
      <c r="P67" s="108">
        <f t="shared" ref="P67:P82" si="11">AVERAGE(J67,O67)</f>
        <v>7.8333333333333339</v>
      </c>
      <c r="S67" s="36"/>
      <c r="U67" s="73"/>
      <c r="V67" s="73"/>
      <c r="W67" s="73"/>
      <c r="Z67" s="73"/>
      <c r="AB67" s="36"/>
      <c r="AC67" s="36"/>
      <c r="AF67" s="33"/>
      <c r="AG67" s="112">
        <f t="shared" ref="AG67:AG82" si="12">AVERAGE(P67,AC67,AD67:AF67)</f>
        <v>7.8333333333333339</v>
      </c>
      <c r="AH67" s="201">
        <f t="shared" si="8"/>
        <v>66</v>
      </c>
      <c r="AM67" s="30"/>
    </row>
    <row r="68" spans="1:39" x14ac:dyDescent="0.25">
      <c r="A68" s="201">
        <f t="shared" ref="A68:A73" si="13">A67+1</f>
        <v>67</v>
      </c>
      <c r="B68" s="47">
        <v>6</v>
      </c>
      <c r="C68" s="47">
        <v>6</v>
      </c>
      <c r="D68" s="47">
        <v>7</v>
      </c>
      <c r="E68" s="73"/>
      <c r="F68" s="73"/>
      <c r="G68" s="73"/>
      <c r="H68" s="73">
        <v>5</v>
      </c>
      <c r="J68" s="101">
        <f t="shared" si="9"/>
        <v>6</v>
      </c>
      <c r="K68" s="47">
        <v>6</v>
      </c>
      <c r="L68" s="47">
        <v>7</v>
      </c>
      <c r="M68" s="30">
        <v>7</v>
      </c>
      <c r="N68" s="30">
        <v>6</v>
      </c>
      <c r="O68" s="110">
        <f t="shared" si="10"/>
        <v>6.5</v>
      </c>
      <c r="P68" s="108">
        <f t="shared" si="11"/>
        <v>6.25</v>
      </c>
      <c r="S68" s="36"/>
      <c r="U68" s="73"/>
      <c r="V68" s="73"/>
      <c r="W68" s="73"/>
      <c r="Z68" s="73"/>
      <c r="AA68" s="30">
        <v>5</v>
      </c>
      <c r="AB68" s="101">
        <f t="shared" ref="AB68:AB82" si="14">AVERAGE(T68:AA68)</f>
        <v>5</v>
      </c>
      <c r="AC68" s="100">
        <f t="shared" ref="AC68:AC82" si="15">AVERAGE(S68,AB68)</f>
        <v>5</v>
      </c>
      <c r="AF68" s="33"/>
      <c r="AG68" s="112">
        <f t="shared" si="12"/>
        <v>5.625</v>
      </c>
      <c r="AH68" s="201">
        <f t="shared" ref="AH68:AH73" si="16">AH67+1</f>
        <v>67</v>
      </c>
      <c r="AM68" s="30"/>
    </row>
    <row r="69" spans="1:39" x14ac:dyDescent="0.25">
      <c r="A69" s="201">
        <f t="shared" si="13"/>
        <v>68</v>
      </c>
      <c r="B69" s="47">
        <v>5</v>
      </c>
      <c r="C69" s="47">
        <v>5</v>
      </c>
      <c r="D69" s="47"/>
      <c r="E69" s="73"/>
      <c r="F69" s="73"/>
      <c r="G69" s="73"/>
      <c r="H69" s="73"/>
      <c r="J69" s="101">
        <f t="shared" si="9"/>
        <v>5</v>
      </c>
      <c r="K69" s="47">
        <v>1</v>
      </c>
      <c r="L69" s="47"/>
      <c r="M69" s="30"/>
      <c r="N69" s="30"/>
      <c r="O69" s="110">
        <f t="shared" si="10"/>
        <v>1</v>
      </c>
      <c r="P69" s="108">
        <f t="shared" si="11"/>
        <v>3</v>
      </c>
      <c r="R69" s="73">
        <v>3</v>
      </c>
      <c r="S69" s="101">
        <f t="shared" ref="S69:S82" si="17">AVERAGE(Q69:R69)</f>
        <v>3</v>
      </c>
      <c r="U69" s="73"/>
      <c r="V69" s="73"/>
      <c r="W69" s="73"/>
      <c r="Z69" s="73"/>
      <c r="AB69" s="36"/>
      <c r="AC69" s="100">
        <f t="shared" si="15"/>
        <v>3</v>
      </c>
      <c r="AF69" s="33"/>
      <c r="AG69" s="112">
        <f t="shared" si="12"/>
        <v>3</v>
      </c>
      <c r="AH69" s="201">
        <f t="shared" si="16"/>
        <v>68</v>
      </c>
      <c r="AM69" s="30"/>
    </row>
    <row r="70" spans="1:39" x14ac:dyDescent="0.25">
      <c r="A70" s="202">
        <f t="shared" si="13"/>
        <v>69</v>
      </c>
      <c r="B70" s="47">
        <v>7</v>
      </c>
      <c r="C70" s="47">
        <v>5</v>
      </c>
      <c r="D70" s="47">
        <v>6</v>
      </c>
      <c r="E70" s="72"/>
      <c r="F70" s="72"/>
      <c r="G70" s="72"/>
      <c r="H70" s="72">
        <v>8</v>
      </c>
      <c r="I70" s="33"/>
      <c r="J70" s="101">
        <f t="shared" si="9"/>
        <v>6.5</v>
      </c>
      <c r="K70" s="47">
        <v>6</v>
      </c>
      <c r="L70" s="47">
        <v>8</v>
      </c>
      <c r="M70" s="33"/>
      <c r="N70" s="33">
        <v>7</v>
      </c>
      <c r="O70" s="110">
        <f t="shared" si="10"/>
        <v>7</v>
      </c>
      <c r="P70" s="108">
        <f t="shared" si="11"/>
        <v>6.75</v>
      </c>
      <c r="Q70" s="72"/>
      <c r="R70" s="72">
        <v>6</v>
      </c>
      <c r="S70" s="101">
        <f t="shared" si="17"/>
        <v>6</v>
      </c>
      <c r="T70" s="72"/>
      <c r="U70" s="72"/>
      <c r="V70" s="72"/>
      <c r="W70" s="72"/>
      <c r="X70" s="72"/>
      <c r="Y70" s="72"/>
      <c r="Z70" s="72"/>
      <c r="AA70" s="33">
        <v>6</v>
      </c>
      <c r="AB70" s="101">
        <f t="shared" si="14"/>
        <v>6</v>
      </c>
      <c r="AC70" s="100">
        <f t="shared" si="15"/>
        <v>6</v>
      </c>
      <c r="AD70" s="33"/>
      <c r="AE70" s="33"/>
      <c r="AF70" s="33"/>
      <c r="AG70" s="112">
        <f t="shared" si="12"/>
        <v>6.375</v>
      </c>
      <c r="AH70" s="202">
        <f t="shared" si="16"/>
        <v>69</v>
      </c>
      <c r="AM70" s="30"/>
    </row>
    <row r="71" spans="1:39" x14ac:dyDescent="0.25">
      <c r="A71" s="201">
        <f t="shared" si="13"/>
        <v>70</v>
      </c>
      <c r="B71" s="47"/>
      <c r="C71" s="47"/>
      <c r="D71" s="47"/>
      <c r="E71" s="73"/>
      <c r="F71" s="73">
        <v>8</v>
      </c>
      <c r="G71" s="73"/>
      <c r="H71" s="73"/>
      <c r="J71" s="101">
        <f t="shared" si="9"/>
        <v>8</v>
      </c>
      <c r="K71" s="47">
        <v>5</v>
      </c>
      <c r="L71" s="47">
        <v>7</v>
      </c>
      <c r="M71" s="30"/>
      <c r="N71" s="30"/>
      <c r="O71" s="110">
        <f t="shared" si="10"/>
        <v>6</v>
      </c>
      <c r="P71" s="108">
        <f t="shared" si="11"/>
        <v>7</v>
      </c>
      <c r="S71" s="36"/>
      <c r="U71" s="73"/>
      <c r="V71" s="73"/>
      <c r="W71" s="73"/>
      <c r="Z71" s="73"/>
      <c r="AB71" s="36"/>
      <c r="AC71" s="36"/>
      <c r="AF71" s="33"/>
      <c r="AG71" s="112">
        <f t="shared" si="12"/>
        <v>7</v>
      </c>
      <c r="AH71" s="201">
        <f t="shared" si="16"/>
        <v>70</v>
      </c>
      <c r="AM71" s="30"/>
    </row>
    <row r="72" spans="1:39" x14ac:dyDescent="0.25">
      <c r="A72" s="201">
        <f t="shared" si="13"/>
        <v>71</v>
      </c>
      <c r="B72" s="47">
        <v>6</v>
      </c>
      <c r="C72" s="47">
        <v>6</v>
      </c>
      <c r="D72" s="47">
        <v>7</v>
      </c>
      <c r="E72" s="73"/>
      <c r="F72" s="73"/>
      <c r="G72" s="73"/>
      <c r="H72" s="73"/>
      <c r="J72" s="101">
        <f t="shared" si="9"/>
        <v>6.333333333333333</v>
      </c>
      <c r="K72" s="47">
        <v>5</v>
      </c>
      <c r="L72" s="47">
        <v>5</v>
      </c>
      <c r="M72" s="30">
        <v>6</v>
      </c>
      <c r="N72" s="30">
        <v>5</v>
      </c>
      <c r="O72" s="110">
        <f t="shared" si="10"/>
        <v>5.25</v>
      </c>
      <c r="P72" s="108">
        <f t="shared" si="11"/>
        <v>5.7916666666666661</v>
      </c>
      <c r="R72" s="73">
        <v>5</v>
      </c>
      <c r="S72" s="101">
        <f t="shared" si="17"/>
        <v>5</v>
      </c>
      <c r="U72" s="73"/>
      <c r="V72" s="73"/>
      <c r="W72" s="73"/>
      <c r="Z72" s="73"/>
      <c r="AA72" s="30">
        <v>5</v>
      </c>
      <c r="AB72" s="101">
        <f t="shared" si="14"/>
        <v>5</v>
      </c>
      <c r="AC72" s="100">
        <f t="shared" si="15"/>
        <v>5</v>
      </c>
      <c r="AF72" s="33"/>
      <c r="AG72" s="112">
        <f t="shared" si="12"/>
        <v>5.395833333333333</v>
      </c>
      <c r="AH72" s="201">
        <f t="shared" si="16"/>
        <v>71</v>
      </c>
      <c r="AM72" s="30"/>
    </row>
    <row r="73" spans="1:39" x14ac:dyDescent="0.25">
      <c r="A73" s="201">
        <f t="shared" si="13"/>
        <v>72</v>
      </c>
      <c r="B73" s="47">
        <v>5</v>
      </c>
      <c r="C73" s="47">
        <v>5</v>
      </c>
      <c r="D73" s="47">
        <v>8</v>
      </c>
      <c r="E73" s="73"/>
      <c r="F73" s="73"/>
      <c r="G73" s="73"/>
      <c r="H73" s="73">
        <v>5</v>
      </c>
      <c r="J73" s="101">
        <f t="shared" si="9"/>
        <v>5.75</v>
      </c>
      <c r="K73" s="47">
        <v>6</v>
      </c>
      <c r="L73" s="47">
        <v>5</v>
      </c>
      <c r="M73" s="30">
        <v>6</v>
      </c>
      <c r="N73" s="30">
        <v>6</v>
      </c>
      <c r="O73" s="110">
        <f t="shared" si="10"/>
        <v>5.75</v>
      </c>
      <c r="P73" s="108">
        <f t="shared" si="11"/>
        <v>5.75</v>
      </c>
      <c r="S73" s="36"/>
      <c r="U73" s="73"/>
      <c r="V73" s="73"/>
      <c r="W73" s="73"/>
      <c r="Z73" s="73"/>
      <c r="AA73" s="30">
        <v>5</v>
      </c>
      <c r="AB73" s="101">
        <f t="shared" si="14"/>
        <v>5</v>
      </c>
      <c r="AC73" s="100">
        <f t="shared" si="15"/>
        <v>5</v>
      </c>
      <c r="AF73" s="33"/>
      <c r="AG73" s="112">
        <f t="shared" si="12"/>
        <v>5.375</v>
      </c>
      <c r="AH73" s="201">
        <f t="shared" si="16"/>
        <v>72</v>
      </c>
      <c r="AM73" s="30"/>
    </row>
    <row r="74" spans="1:39" x14ac:dyDescent="0.25">
      <c r="A74" s="241">
        <v>73</v>
      </c>
      <c r="B74" s="73">
        <v>7</v>
      </c>
      <c r="C74" s="73">
        <v>7</v>
      </c>
      <c r="D74" s="73">
        <v>7</v>
      </c>
      <c r="E74" s="73"/>
      <c r="F74" s="73"/>
      <c r="G74" s="73"/>
      <c r="H74" s="73"/>
      <c r="I74" s="73">
        <v>7</v>
      </c>
      <c r="J74" s="101">
        <f t="shared" si="9"/>
        <v>7</v>
      </c>
      <c r="K74" s="73">
        <v>8</v>
      </c>
      <c r="L74" s="73">
        <v>9</v>
      </c>
      <c r="N74" s="73">
        <v>9</v>
      </c>
      <c r="O74" s="110">
        <f t="shared" si="10"/>
        <v>8.6666666666666661</v>
      </c>
      <c r="P74" s="108">
        <f t="shared" si="11"/>
        <v>7.833333333333333</v>
      </c>
      <c r="R74" s="73">
        <v>6</v>
      </c>
      <c r="S74" s="101">
        <f t="shared" si="17"/>
        <v>6</v>
      </c>
      <c r="U74" s="73"/>
      <c r="V74" s="73"/>
      <c r="W74" s="73"/>
      <c r="Z74" s="73"/>
      <c r="AA74" s="73">
        <v>7</v>
      </c>
      <c r="AB74" s="101">
        <f t="shared" si="14"/>
        <v>7</v>
      </c>
      <c r="AC74" s="100">
        <f t="shared" si="15"/>
        <v>6.5</v>
      </c>
      <c r="AD74" s="73"/>
      <c r="AE74" s="73"/>
      <c r="AF74" s="73"/>
      <c r="AG74" s="199">
        <f t="shared" si="12"/>
        <v>7.1666666666666661</v>
      </c>
      <c r="AH74" s="241">
        <v>73</v>
      </c>
      <c r="AM74" s="30"/>
    </row>
    <row r="75" spans="1:39" x14ac:dyDescent="0.25">
      <c r="A75" s="243">
        <v>74</v>
      </c>
      <c r="B75" s="47">
        <v>6</v>
      </c>
      <c r="C75" s="47">
        <v>5</v>
      </c>
      <c r="D75" s="47">
        <v>6</v>
      </c>
      <c r="I75" s="30">
        <v>5</v>
      </c>
      <c r="J75" s="101">
        <f t="shared" si="9"/>
        <v>5.5</v>
      </c>
      <c r="K75" s="47">
        <v>8</v>
      </c>
      <c r="L75" s="47">
        <v>9</v>
      </c>
      <c r="N75" s="73">
        <v>9</v>
      </c>
      <c r="O75" s="110">
        <f t="shared" si="10"/>
        <v>8.6666666666666661</v>
      </c>
      <c r="P75" s="108">
        <f t="shared" si="11"/>
        <v>7.083333333333333</v>
      </c>
      <c r="R75" s="73">
        <v>6</v>
      </c>
      <c r="S75" s="101">
        <f t="shared" si="17"/>
        <v>6</v>
      </c>
      <c r="T75" s="30"/>
      <c r="AA75" s="30">
        <v>8</v>
      </c>
      <c r="AB75" s="101">
        <f t="shared" si="14"/>
        <v>8</v>
      </c>
      <c r="AC75" s="100">
        <f t="shared" si="15"/>
        <v>7</v>
      </c>
      <c r="AG75" s="199">
        <f t="shared" si="12"/>
        <v>7.0416666666666661</v>
      </c>
      <c r="AH75" s="243">
        <v>74</v>
      </c>
      <c r="AM75" s="30"/>
    </row>
    <row r="76" spans="1:39" x14ac:dyDescent="0.25">
      <c r="A76" s="241">
        <v>75</v>
      </c>
      <c r="B76" s="47">
        <v>6</v>
      </c>
      <c r="C76" s="47">
        <v>6</v>
      </c>
      <c r="D76" s="47">
        <v>7</v>
      </c>
      <c r="H76" s="30">
        <v>5</v>
      </c>
      <c r="J76" s="101">
        <f t="shared" si="9"/>
        <v>6</v>
      </c>
      <c r="K76" s="47">
        <v>6</v>
      </c>
      <c r="L76" s="47">
        <v>5</v>
      </c>
      <c r="M76" s="73">
        <v>6</v>
      </c>
      <c r="N76" s="73">
        <v>6</v>
      </c>
      <c r="O76" s="110">
        <f t="shared" si="10"/>
        <v>5.75</v>
      </c>
      <c r="P76" s="108">
        <f t="shared" si="11"/>
        <v>5.875</v>
      </c>
      <c r="S76" s="36"/>
      <c r="AA76" s="30">
        <v>5</v>
      </c>
      <c r="AB76" s="101">
        <f t="shared" si="14"/>
        <v>5</v>
      </c>
      <c r="AC76" s="100">
        <f t="shared" si="15"/>
        <v>5</v>
      </c>
      <c r="AG76" s="199">
        <f t="shared" si="12"/>
        <v>5.4375</v>
      </c>
      <c r="AH76" s="241">
        <v>75</v>
      </c>
      <c r="AM76" s="30"/>
    </row>
    <row r="77" spans="1:39" x14ac:dyDescent="0.25">
      <c r="A77" s="243">
        <v>76</v>
      </c>
      <c r="B77" s="47">
        <v>8</v>
      </c>
      <c r="C77" s="47">
        <v>5</v>
      </c>
      <c r="D77" s="47">
        <v>7</v>
      </c>
      <c r="I77" s="30">
        <v>6</v>
      </c>
      <c r="J77" s="101">
        <f t="shared" si="9"/>
        <v>6.5</v>
      </c>
      <c r="K77" s="47">
        <v>8</v>
      </c>
      <c r="L77" s="47">
        <v>9</v>
      </c>
      <c r="N77" s="73">
        <v>9</v>
      </c>
      <c r="O77" s="110">
        <f t="shared" si="10"/>
        <v>8.6666666666666661</v>
      </c>
      <c r="P77" s="108">
        <f t="shared" si="11"/>
        <v>7.583333333333333</v>
      </c>
      <c r="R77" s="73">
        <v>6</v>
      </c>
      <c r="S77" s="101">
        <f t="shared" si="17"/>
        <v>6</v>
      </c>
      <c r="AA77" s="30">
        <v>7</v>
      </c>
      <c r="AB77" s="101">
        <f t="shared" si="14"/>
        <v>7</v>
      </c>
      <c r="AC77" s="100">
        <f t="shared" si="15"/>
        <v>6.5</v>
      </c>
      <c r="AG77" s="199">
        <f t="shared" si="12"/>
        <v>7.0416666666666661</v>
      </c>
      <c r="AH77" s="243">
        <v>76</v>
      </c>
    </row>
    <row r="78" spans="1:39" x14ac:dyDescent="0.25">
      <c r="A78" s="241">
        <v>77</v>
      </c>
      <c r="B78" s="47">
        <v>7</v>
      </c>
      <c r="C78" s="47">
        <v>5</v>
      </c>
      <c r="D78" s="47">
        <v>6</v>
      </c>
      <c r="F78" s="47">
        <v>6</v>
      </c>
      <c r="J78" s="101">
        <f t="shared" si="9"/>
        <v>6</v>
      </c>
      <c r="K78" s="47">
        <v>6</v>
      </c>
      <c r="L78" s="47">
        <v>8</v>
      </c>
      <c r="M78" s="73">
        <v>7</v>
      </c>
      <c r="N78" s="73">
        <v>7</v>
      </c>
      <c r="O78" s="110">
        <f t="shared" si="10"/>
        <v>7</v>
      </c>
      <c r="P78" s="108">
        <f t="shared" si="11"/>
        <v>6.5</v>
      </c>
      <c r="R78" s="73">
        <v>5</v>
      </c>
      <c r="S78" s="101">
        <f t="shared" si="17"/>
        <v>5</v>
      </c>
      <c r="AB78" s="36"/>
      <c r="AC78" s="100">
        <f t="shared" si="15"/>
        <v>5</v>
      </c>
      <c r="AG78" s="199">
        <f t="shared" si="12"/>
        <v>5.75</v>
      </c>
      <c r="AH78" s="241">
        <v>77</v>
      </c>
    </row>
    <row r="79" spans="1:39" x14ac:dyDescent="0.25">
      <c r="A79" s="241">
        <v>78</v>
      </c>
      <c r="B79" s="47">
        <v>7</v>
      </c>
      <c r="C79" s="47">
        <v>5</v>
      </c>
      <c r="D79" s="36"/>
      <c r="H79" s="30">
        <v>5</v>
      </c>
      <c r="J79" s="101">
        <f t="shared" si="9"/>
        <v>5.666666666666667</v>
      </c>
      <c r="K79" s="36"/>
      <c r="L79" s="47">
        <v>6</v>
      </c>
      <c r="M79" s="73">
        <v>7</v>
      </c>
      <c r="N79" s="36"/>
      <c r="O79" s="110">
        <f t="shared" si="10"/>
        <v>6.5</v>
      </c>
      <c r="P79" s="108">
        <f t="shared" si="11"/>
        <v>6.0833333333333339</v>
      </c>
      <c r="S79" s="36"/>
      <c r="AA79" s="36"/>
      <c r="AB79" s="36"/>
      <c r="AC79" s="36"/>
      <c r="AG79" s="199">
        <f t="shared" si="12"/>
        <v>6.0833333333333339</v>
      </c>
      <c r="AH79" s="241">
        <v>78</v>
      </c>
    </row>
    <row r="80" spans="1:39" x14ac:dyDescent="0.25">
      <c r="A80" s="241">
        <v>79</v>
      </c>
      <c r="B80" s="47">
        <v>5</v>
      </c>
      <c r="C80" s="47">
        <v>5</v>
      </c>
      <c r="D80" s="30">
        <v>5</v>
      </c>
      <c r="H80" s="30">
        <v>5</v>
      </c>
      <c r="J80" s="101">
        <f t="shared" si="9"/>
        <v>5</v>
      </c>
      <c r="K80" s="30">
        <v>5</v>
      </c>
      <c r="L80" s="47">
        <v>5</v>
      </c>
      <c r="M80" s="73">
        <v>6</v>
      </c>
      <c r="N80" s="73">
        <v>6</v>
      </c>
      <c r="O80" s="110">
        <f t="shared" si="10"/>
        <v>5.5</v>
      </c>
      <c r="P80" s="108">
        <f t="shared" si="11"/>
        <v>5.25</v>
      </c>
      <c r="S80" s="36"/>
      <c r="AA80" s="30">
        <v>5</v>
      </c>
      <c r="AB80" s="101">
        <f t="shared" si="14"/>
        <v>5</v>
      </c>
      <c r="AC80" s="100">
        <f t="shared" si="15"/>
        <v>5</v>
      </c>
      <c r="AG80" s="199">
        <f t="shared" si="12"/>
        <v>5.125</v>
      </c>
      <c r="AH80" s="241">
        <v>79</v>
      </c>
    </row>
    <row r="81" spans="1:34" x14ac:dyDescent="0.25">
      <c r="A81" s="243">
        <v>80</v>
      </c>
      <c r="B81" s="47">
        <v>2</v>
      </c>
      <c r="C81" s="47">
        <v>5</v>
      </c>
      <c r="E81" s="30">
        <v>10</v>
      </c>
      <c r="J81" s="101">
        <f t="shared" si="9"/>
        <v>5.666666666666667</v>
      </c>
      <c r="K81" s="30">
        <v>4</v>
      </c>
      <c r="L81" s="47">
        <v>5</v>
      </c>
      <c r="O81" s="110">
        <f t="shared" si="10"/>
        <v>4.5</v>
      </c>
      <c r="P81" s="108">
        <f t="shared" si="11"/>
        <v>5.0833333333333339</v>
      </c>
      <c r="R81" s="73">
        <v>3</v>
      </c>
      <c r="S81" s="101">
        <f t="shared" si="17"/>
        <v>3</v>
      </c>
      <c r="AB81" s="36"/>
      <c r="AC81" s="100">
        <f t="shared" si="15"/>
        <v>3</v>
      </c>
      <c r="AG81" s="199">
        <f t="shared" si="12"/>
        <v>4.041666666666667</v>
      </c>
      <c r="AH81" s="243">
        <v>80</v>
      </c>
    </row>
    <row r="82" spans="1:34" x14ac:dyDescent="0.25">
      <c r="A82" s="243">
        <v>81</v>
      </c>
      <c r="B82" s="47">
        <v>7</v>
      </c>
      <c r="C82" s="47">
        <v>6</v>
      </c>
      <c r="D82" s="30">
        <v>8</v>
      </c>
      <c r="I82" s="30">
        <v>7</v>
      </c>
      <c r="J82" s="101">
        <f t="shared" si="9"/>
        <v>7</v>
      </c>
      <c r="K82" s="30">
        <v>8</v>
      </c>
      <c r="L82" s="47">
        <v>8</v>
      </c>
      <c r="N82" s="73">
        <v>8</v>
      </c>
      <c r="O82" s="110">
        <f t="shared" si="10"/>
        <v>8</v>
      </c>
      <c r="P82" s="108">
        <f t="shared" si="11"/>
        <v>7.5</v>
      </c>
      <c r="R82" s="73">
        <v>7</v>
      </c>
      <c r="S82" s="101">
        <f t="shared" si="17"/>
        <v>7</v>
      </c>
      <c r="AA82" s="30">
        <v>8</v>
      </c>
      <c r="AB82" s="101">
        <f t="shared" si="14"/>
        <v>8</v>
      </c>
      <c r="AC82" s="100">
        <f t="shared" si="15"/>
        <v>7.5</v>
      </c>
      <c r="AG82" s="112">
        <f t="shared" si="12"/>
        <v>7.5</v>
      </c>
      <c r="AH82" s="245">
        <v>81</v>
      </c>
    </row>
    <row r="83" spans="1:34" x14ac:dyDescent="0.25">
      <c r="A83" s="244"/>
      <c r="B83" s="12" t="s">
        <v>0</v>
      </c>
      <c r="C83" s="12" t="s">
        <v>1</v>
      </c>
      <c r="D83" s="12" t="s">
        <v>2</v>
      </c>
      <c r="E83" s="12" t="s">
        <v>14</v>
      </c>
      <c r="F83" s="12" t="s">
        <v>13</v>
      </c>
      <c r="G83" s="12" t="s">
        <v>151</v>
      </c>
      <c r="H83" s="12" t="s">
        <v>158</v>
      </c>
      <c r="I83" s="12" t="s">
        <v>157</v>
      </c>
      <c r="J83" s="53" t="s">
        <v>100</v>
      </c>
      <c r="K83" s="12" t="s">
        <v>20</v>
      </c>
      <c r="L83" s="12" t="s">
        <v>21</v>
      </c>
      <c r="M83" s="12" t="s">
        <v>155</v>
      </c>
      <c r="N83" s="12" t="s">
        <v>36</v>
      </c>
      <c r="O83" s="59" t="s">
        <v>5</v>
      </c>
      <c r="P83" s="53" t="s">
        <v>99</v>
      </c>
      <c r="Q83" s="12" t="s">
        <v>3</v>
      </c>
      <c r="R83" s="12" t="s">
        <v>119</v>
      </c>
      <c r="S83" s="53" t="s">
        <v>102</v>
      </c>
      <c r="T83" s="12" t="s">
        <v>23</v>
      </c>
      <c r="U83" s="12" t="s">
        <v>24</v>
      </c>
      <c r="V83" s="12" t="s">
        <v>15</v>
      </c>
      <c r="W83" s="12" t="s">
        <v>26</v>
      </c>
      <c r="X83" s="12" t="s">
        <v>25</v>
      </c>
      <c r="Y83" s="12" t="s">
        <v>16</v>
      </c>
      <c r="Z83" s="12" t="s">
        <v>22</v>
      </c>
      <c r="AA83" s="12" t="s">
        <v>28</v>
      </c>
      <c r="AB83" s="53" t="s">
        <v>104</v>
      </c>
      <c r="AC83" s="53" t="s">
        <v>98</v>
      </c>
      <c r="AD83" s="12" t="s">
        <v>31</v>
      </c>
      <c r="AE83" s="12" t="s">
        <v>153</v>
      </c>
      <c r="AF83" s="12" t="s">
        <v>37</v>
      </c>
      <c r="AG83" s="242" t="s">
        <v>45</v>
      </c>
      <c r="AH83" s="52"/>
    </row>
  </sheetData>
  <pageMargins left="0.7" right="0.7" top="0.75" bottom="0.75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I570"/>
  <sheetViews>
    <sheetView tabSelected="1" zoomScale="60" zoomScaleNormal="60" workbookViewId="0"/>
  </sheetViews>
  <sheetFormatPr baseColWidth="10" defaultRowHeight="15" x14ac:dyDescent="0.25"/>
  <cols>
    <col min="1" max="3" width="11.42578125" style="146"/>
    <col min="4" max="4" width="11.5703125" style="146" customWidth="1"/>
    <col min="5" max="5" width="11.42578125" style="146"/>
    <col min="6" max="6" width="11.42578125" style="114"/>
    <col min="7" max="8" width="11.42578125" style="146"/>
    <col min="9" max="10" width="11.42578125" style="114"/>
    <col min="11" max="11" width="7.5703125" style="145" customWidth="1"/>
    <col min="12" max="12" width="13.5703125" style="145" customWidth="1"/>
    <col min="13" max="13" width="11.42578125" style="157"/>
    <col min="14" max="15" width="11.42578125" style="145"/>
    <col min="16" max="16" width="11.42578125" style="157"/>
    <col min="17" max="18" width="11.42578125" style="145"/>
    <col min="19" max="19" width="11.42578125" style="157"/>
    <col min="20" max="16384" width="11.42578125" style="146"/>
  </cols>
  <sheetData>
    <row r="1" spans="1:35" ht="15.75" thickBot="1" x14ac:dyDescent="0.3">
      <c r="A1" s="79" t="s">
        <v>86</v>
      </c>
      <c r="B1" s="81" t="s">
        <v>90</v>
      </c>
      <c r="C1" s="139" t="s">
        <v>89</v>
      </c>
      <c r="D1" s="113" t="s">
        <v>100</v>
      </c>
      <c r="E1" s="113" t="s">
        <v>5</v>
      </c>
      <c r="F1" s="81" t="s">
        <v>99</v>
      </c>
      <c r="G1" s="113" t="s">
        <v>102</v>
      </c>
      <c r="H1" s="113" t="s">
        <v>104</v>
      </c>
      <c r="I1" s="80" t="s">
        <v>98</v>
      </c>
      <c r="J1" s="82" t="s">
        <v>45</v>
      </c>
      <c r="L1" s="319" t="s">
        <v>86</v>
      </c>
      <c r="M1" s="314" t="s">
        <v>90</v>
      </c>
      <c r="N1" s="314" t="s">
        <v>89</v>
      </c>
      <c r="O1" s="316" t="s">
        <v>100</v>
      </c>
      <c r="P1" s="317"/>
      <c r="Q1" s="318"/>
      <c r="R1" s="316" t="s">
        <v>5</v>
      </c>
      <c r="S1" s="317"/>
      <c r="T1" s="318"/>
      <c r="U1" s="311" t="s">
        <v>99</v>
      </c>
      <c r="V1" s="312"/>
      <c r="W1" s="313"/>
      <c r="X1" s="316" t="s">
        <v>102</v>
      </c>
      <c r="Y1" s="317"/>
      <c r="Z1" s="318"/>
      <c r="AA1" s="316" t="s">
        <v>104</v>
      </c>
      <c r="AB1" s="317"/>
      <c r="AC1" s="318"/>
      <c r="AD1" s="311" t="s">
        <v>98</v>
      </c>
      <c r="AE1" s="312"/>
      <c r="AF1" s="313"/>
      <c r="AG1" s="311" t="s">
        <v>45</v>
      </c>
      <c r="AH1" s="312"/>
      <c r="AI1" s="306"/>
    </row>
    <row r="2" spans="1:35" ht="15.75" thickBot="1" x14ac:dyDescent="0.3">
      <c r="A2" s="297" t="s">
        <v>120</v>
      </c>
      <c r="B2" s="275" t="s">
        <v>87</v>
      </c>
      <c r="C2" s="272" t="s">
        <v>91</v>
      </c>
      <c r="D2" s="147">
        <f>'12 anys'!F67</f>
        <v>6</v>
      </c>
      <c r="E2" s="147">
        <f>'12 anys'!H67</f>
        <v>6</v>
      </c>
      <c r="F2" s="148">
        <f>'12 anys'!I67</f>
        <v>6</v>
      </c>
      <c r="G2" s="147">
        <f>'12 anys'!K67</f>
        <v>6</v>
      </c>
      <c r="H2" s="147">
        <f>'12 anys'!P67</f>
        <v>6</v>
      </c>
      <c r="I2" s="148">
        <f>'12 anys'!Q67</f>
        <v>6</v>
      </c>
      <c r="J2" s="116">
        <f>'12 anys'!V67</f>
        <v>6.25</v>
      </c>
      <c r="L2" s="320"/>
      <c r="M2" s="315"/>
      <c r="N2" s="315"/>
      <c r="O2" s="84" t="s">
        <v>93</v>
      </c>
      <c r="P2" s="83" t="s">
        <v>94</v>
      </c>
      <c r="Q2" s="86" t="s">
        <v>95</v>
      </c>
      <c r="R2" s="84" t="s">
        <v>93</v>
      </c>
      <c r="S2" s="83" t="s">
        <v>94</v>
      </c>
      <c r="T2" s="86" t="s">
        <v>95</v>
      </c>
      <c r="U2" s="84" t="s">
        <v>93</v>
      </c>
      <c r="V2" s="83" t="s">
        <v>94</v>
      </c>
      <c r="W2" s="86" t="s">
        <v>95</v>
      </c>
      <c r="X2" s="85" t="s">
        <v>93</v>
      </c>
      <c r="Y2" s="83" t="s">
        <v>94</v>
      </c>
      <c r="Z2" s="86" t="s">
        <v>95</v>
      </c>
      <c r="AA2" s="85" t="s">
        <v>93</v>
      </c>
      <c r="AB2" s="83" t="s">
        <v>94</v>
      </c>
      <c r="AC2" s="86" t="s">
        <v>95</v>
      </c>
      <c r="AD2" s="85" t="s">
        <v>93</v>
      </c>
      <c r="AE2" s="83" t="s">
        <v>94</v>
      </c>
      <c r="AF2" s="86" t="s">
        <v>95</v>
      </c>
      <c r="AG2" s="84" t="s">
        <v>93</v>
      </c>
      <c r="AH2" s="83" t="s">
        <v>94</v>
      </c>
      <c r="AI2" s="87" t="s">
        <v>95</v>
      </c>
    </row>
    <row r="3" spans="1:35" x14ac:dyDescent="0.25">
      <c r="A3" s="298"/>
      <c r="B3" s="276"/>
      <c r="C3" s="273"/>
      <c r="D3" s="147">
        <f>'12 anys'!F72</f>
        <v>9.5</v>
      </c>
      <c r="E3" s="147">
        <f>'12 anys'!H72</f>
        <v>9</v>
      </c>
      <c r="F3" s="148">
        <f>'12 anys'!I72</f>
        <v>9.25</v>
      </c>
      <c r="G3" s="147">
        <f>'12 anys'!K72</f>
        <v>9</v>
      </c>
      <c r="H3" s="147">
        <f>'12 anys'!P72</f>
        <v>9</v>
      </c>
      <c r="I3" s="148">
        <f>'12 anys'!Q72</f>
        <v>9</v>
      </c>
      <c r="J3" s="116">
        <f>'12 anys'!V72</f>
        <v>8.4166666666666661</v>
      </c>
      <c r="L3" s="307" t="s">
        <v>120</v>
      </c>
      <c r="M3" s="290" t="s">
        <v>87</v>
      </c>
      <c r="N3" s="150" t="s">
        <v>91</v>
      </c>
      <c r="O3" s="257">
        <f>AVERAGE(D2:D8)</f>
        <v>7.5952380952380958</v>
      </c>
      <c r="P3" s="258">
        <f>_xlfn.STDEV.S(D2:D8)</f>
        <v>1.9295632370342977</v>
      </c>
      <c r="Q3" s="259">
        <f>COUNT(D2:D8)</f>
        <v>7</v>
      </c>
      <c r="R3" s="257">
        <f>AVERAGE(E2:E8)</f>
        <v>7.5714285714285712</v>
      </c>
      <c r="S3" s="258">
        <f>_xlfn.STDEV.S(E2:E8)</f>
        <v>1.2724180205607041</v>
      </c>
      <c r="T3" s="259">
        <f>COUNT(E2:E8)</f>
        <v>7</v>
      </c>
      <c r="U3" s="269">
        <f>AVERAGE(F2:F8)</f>
        <v>7.5833333333333339</v>
      </c>
      <c r="V3" s="258">
        <f>_xlfn.STDEV.S(F2:F8)</f>
        <v>1.5472870523022608</v>
      </c>
      <c r="W3" s="259">
        <f>COUNT(F2:F8)</f>
        <v>7</v>
      </c>
      <c r="X3" s="257">
        <f>AVERAGE(G2:G8)</f>
        <v>6.8571428571428568</v>
      </c>
      <c r="Y3" s="258">
        <f>_xlfn.STDEV.S(G2:G8)</f>
        <v>2.0354009783964284</v>
      </c>
      <c r="Z3" s="259">
        <f>COUNT(G2:G8)</f>
        <v>7</v>
      </c>
      <c r="AA3" s="257">
        <f>AVERAGE(H2:H8)</f>
        <v>7.5</v>
      </c>
      <c r="AB3" s="258">
        <f>_xlfn.STDEV.S(H2:H8)</f>
        <v>1.3228756555322954</v>
      </c>
      <c r="AC3" s="259">
        <f>COUNT(H2:H8)</f>
        <v>7</v>
      </c>
      <c r="AD3" s="269">
        <f>AVERAGE(I2:I8)</f>
        <v>7.1785714285714288</v>
      </c>
      <c r="AE3" s="258">
        <f>_xlfn.STDEV.S(I2:I8)</f>
        <v>1.637543165552475</v>
      </c>
      <c r="AF3" s="259">
        <f>COUNT(I2:I8)</f>
        <v>7</v>
      </c>
      <c r="AG3" s="269">
        <f>AVERAGE(J2:J8)</f>
        <v>7.3953373015873014</v>
      </c>
      <c r="AH3" s="258">
        <f>_xlfn.STDEV.S(J2:J8)</f>
        <v>1.2828916333858751</v>
      </c>
      <c r="AI3" s="259">
        <f>COUNT(J2:J8)</f>
        <v>7</v>
      </c>
    </row>
    <row r="4" spans="1:35" x14ac:dyDescent="0.25">
      <c r="A4" s="298"/>
      <c r="B4" s="276"/>
      <c r="C4" s="273"/>
      <c r="D4" s="147">
        <f>'12 anys'!F74</f>
        <v>4.666666666666667</v>
      </c>
      <c r="E4" s="147">
        <f>'12 anys'!H74</f>
        <v>6</v>
      </c>
      <c r="F4" s="148">
        <f>'12 anys'!I74</f>
        <v>5.3333333333333339</v>
      </c>
      <c r="G4" s="147">
        <f>'12 anys'!K74</f>
        <v>4</v>
      </c>
      <c r="H4" s="147">
        <f>'12 anys'!P74</f>
        <v>6</v>
      </c>
      <c r="I4" s="148">
        <f>'12 anys'!Q74</f>
        <v>5</v>
      </c>
      <c r="J4" s="116">
        <f>'12 anys'!V74</f>
        <v>5.4444444444444455</v>
      </c>
      <c r="L4" s="308"/>
      <c r="M4" s="291"/>
      <c r="N4" s="151" t="s">
        <v>92</v>
      </c>
      <c r="O4" s="124">
        <f>AVERAGE(D9:D13)</f>
        <v>7.25</v>
      </c>
      <c r="P4" s="125">
        <f>_xlfn.STDEV.S(D9:D13)</f>
        <v>0.98425098425147639</v>
      </c>
      <c r="Q4" s="126">
        <f>COUNT(D9:D13)</f>
        <v>5</v>
      </c>
      <c r="R4" s="124">
        <f>AVERAGE(E9:E13)</f>
        <v>7.8</v>
      </c>
      <c r="S4" s="125">
        <f>_xlfn.STDEV.S(E9:E13)</f>
        <v>0.44721359549995793</v>
      </c>
      <c r="T4" s="126">
        <f>COUNT(E9:E13)</f>
        <v>5</v>
      </c>
      <c r="U4" s="127">
        <f>AVERAGE(F9:F13)</f>
        <v>7.5250000000000004</v>
      </c>
      <c r="V4" s="125">
        <f>_xlfn.STDEV.S(F9:F13)</f>
        <v>0.69259475885975341</v>
      </c>
      <c r="W4" s="126">
        <f>COUNT(F9:F13)</f>
        <v>5</v>
      </c>
      <c r="X4" s="124">
        <f>AVERAGE(G9:G13)</f>
        <v>7</v>
      </c>
      <c r="Y4" s="125">
        <f>_xlfn.STDEV.S(G9:G13)</f>
        <v>1.5811388300841898</v>
      </c>
      <c r="Z4" s="126">
        <f>COUNT(G9:G13)</f>
        <v>5</v>
      </c>
      <c r="AA4" s="124">
        <f>AVERAGE(H9:H13)</f>
        <v>7.6</v>
      </c>
      <c r="AB4" s="125">
        <f>_xlfn.STDEV.S(H9:H13)</f>
        <v>0.54772255750516619</v>
      </c>
      <c r="AC4" s="126">
        <f>COUNT(H9:H13)</f>
        <v>5</v>
      </c>
      <c r="AD4" s="127">
        <f>AVERAGE(I9:I13)</f>
        <v>7.3</v>
      </c>
      <c r="AE4" s="125">
        <f>_xlfn.STDEV.S(I9:I13)</f>
        <v>1.0368220676663875</v>
      </c>
      <c r="AF4" s="126">
        <f>COUNT(I9:I13)</f>
        <v>5</v>
      </c>
      <c r="AG4" s="127">
        <f>AVERAGE(J9:J13)</f>
        <v>7.6083333333333325</v>
      </c>
      <c r="AH4" s="125">
        <f>_xlfn.STDEV.S(J9:J13)</f>
        <v>0.28351709727006669</v>
      </c>
      <c r="AI4" s="126">
        <f>COUNT(J9:J13)</f>
        <v>5</v>
      </c>
    </row>
    <row r="5" spans="1:35" x14ac:dyDescent="0.25">
      <c r="A5" s="298"/>
      <c r="B5" s="276"/>
      <c r="C5" s="273"/>
      <c r="D5" s="147">
        <f>'12 anys'!F76</f>
        <v>7.75</v>
      </c>
      <c r="E5" s="147">
        <f>'12 anys'!H76</f>
        <v>7</v>
      </c>
      <c r="F5" s="148">
        <f>'12 anys'!I76</f>
        <v>7.375</v>
      </c>
      <c r="G5" s="147">
        <f>'12 anys'!K76</f>
        <v>6</v>
      </c>
      <c r="H5" s="147">
        <f>'12 anys'!P76</f>
        <v>7</v>
      </c>
      <c r="I5" s="148">
        <f>'12 anys'!Q76</f>
        <v>6.5</v>
      </c>
      <c r="J5" s="116">
        <f>'12 anys'!V76</f>
        <v>6.958333333333333</v>
      </c>
      <c r="L5" s="308"/>
      <c r="M5" s="292" t="s">
        <v>88</v>
      </c>
      <c r="N5" s="152" t="s">
        <v>91</v>
      </c>
      <c r="O5" s="120">
        <f>AVERAGE(D14:D51)</f>
        <v>6.1907894736842106</v>
      </c>
      <c r="P5" s="121">
        <f>_xlfn.STDEV.S(D14:D51)</f>
        <v>1.8292242951722353</v>
      </c>
      <c r="Q5" s="122">
        <f>COUNT(D14:D51)</f>
        <v>38</v>
      </c>
      <c r="R5" s="120">
        <f>AVERAGE(E14:E51)</f>
        <v>5.9189189189189193</v>
      </c>
      <c r="S5" s="121">
        <f>_xlfn.STDEV.S(E14:E51)</f>
        <v>2.2407634906480021</v>
      </c>
      <c r="T5" s="122">
        <f>COUNT(E14:E51)</f>
        <v>37</v>
      </c>
      <c r="U5" s="123">
        <f>AVERAGE(F14:F51)</f>
        <v>6.0065789473684212</v>
      </c>
      <c r="V5" s="121">
        <f>_xlfn.STDEV.S(F14:F51)</f>
        <v>1.9853660923431451</v>
      </c>
      <c r="W5" s="122">
        <f>COUNT(F14:F51)</f>
        <v>38</v>
      </c>
      <c r="X5" s="120">
        <f>AVERAGE(G14:G51)</f>
        <v>4.5</v>
      </c>
      <c r="Y5" s="121">
        <f>_xlfn.STDEV.S(G14:G51)</f>
        <v>2.2269843868917132</v>
      </c>
      <c r="Z5" s="122">
        <f>COUNT(G14:G51)</f>
        <v>38</v>
      </c>
      <c r="AA5" s="120">
        <f>AVERAGE(H14:H51)</f>
        <v>6.0263157894736841</v>
      </c>
      <c r="AB5" s="121">
        <f>_xlfn.STDEV.S(H14:H51)</f>
        <v>1.914962546693656</v>
      </c>
      <c r="AC5" s="122">
        <f>COUNT(H14:H51)</f>
        <v>38</v>
      </c>
      <c r="AD5" s="123">
        <f>AVERAGE(I14:I51)</f>
        <v>5.2631578947368425</v>
      </c>
      <c r="AE5" s="121">
        <f>_xlfn.STDEV.S(I14:I51)</f>
        <v>1.9955164003648747</v>
      </c>
      <c r="AF5" s="122">
        <f>COUNT(I14:I51)</f>
        <v>38</v>
      </c>
      <c r="AG5" s="123">
        <f>AVERAGE(J14:J51)</f>
        <v>6.3320175438596484</v>
      </c>
      <c r="AH5" s="121">
        <f>_xlfn.STDEV.S(J14:J51)</f>
        <v>1.7058070491333639</v>
      </c>
      <c r="AI5" s="122">
        <f>COUNT(J14:J51)</f>
        <v>38</v>
      </c>
    </row>
    <row r="6" spans="1:35" ht="15.75" thickBot="1" x14ac:dyDescent="0.3">
      <c r="A6" s="298"/>
      <c r="B6" s="276"/>
      <c r="C6" s="273"/>
      <c r="D6" s="147">
        <f>'12 anys'!F78</f>
        <v>6.5</v>
      </c>
      <c r="E6" s="147">
        <f>'12 anys'!H78</f>
        <v>8</v>
      </c>
      <c r="F6" s="148">
        <f>'12 anys'!I78</f>
        <v>7.25</v>
      </c>
      <c r="G6" s="147">
        <f>'12 anys'!K78</f>
        <v>6</v>
      </c>
      <c r="H6" s="147">
        <f>'12 anys'!P78</f>
        <v>7</v>
      </c>
      <c r="I6" s="148">
        <f>'12 anys'!Q78</f>
        <v>6.5</v>
      </c>
      <c r="J6" s="116">
        <f>'12 anys'!V78</f>
        <v>7.916666666666667</v>
      </c>
      <c r="L6" s="309"/>
      <c r="M6" s="293"/>
      <c r="N6" s="153" t="s">
        <v>92</v>
      </c>
      <c r="O6" s="128">
        <f>AVERAGE(D52:D91)</f>
        <v>5.5062499999999996</v>
      </c>
      <c r="P6" s="129">
        <f>_xlfn.STDEV.S(D52:D91)</f>
        <v>1.942678150758868</v>
      </c>
      <c r="Q6" s="130">
        <f>COUNT(D52:D91)</f>
        <v>40</v>
      </c>
      <c r="R6" s="128">
        <f>AVERAGE(E52:E91)</f>
        <v>5.875</v>
      </c>
      <c r="S6" s="129">
        <f>_xlfn.STDEV.S(E52:E91)</f>
        <v>2.0654359445467296</v>
      </c>
      <c r="T6" s="130">
        <f>COUNT(E52:E91)</f>
        <v>40</v>
      </c>
      <c r="U6" s="131">
        <f>AVERAGE(F52:F91)</f>
        <v>5.6906249999999998</v>
      </c>
      <c r="V6" s="129">
        <f>_xlfn.STDEV.S(F52:F91)</f>
        <v>1.9234108283836795</v>
      </c>
      <c r="W6" s="130">
        <f>COUNT(F52:F91)</f>
        <v>40</v>
      </c>
      <c r="X6" s="128">
        <f>AVERAGE(G52:G91)</f>
        <v>5.0256410256410255</v>
      </c>
      <c r="Y6" s="129">
        <f>_xlfn.STDEV.S(G52:G91)</f>
        <v>2.2882673229827191</v>
      </c>
      <c r="Z6" s="130">
        <f>COUNT(G52:G91)</f>
        <v>39</v>
      </c>
      <c r="AA6" s="128">
        <f>AVERAGE(H52:H91)</f>
        <v>5.8916666666666675</v>
      </c>
      <c r="AB6" s="129">
        <f>_xlfn.STDEV.S(H52:H91)</f>
        <v>1.9039619809941586</v>
      </c>
      <c r="AC6" s="130">
        <f>COUNT(H52:H91)</f>
        <v>40</v>
      </c>
      <c r="AD6" s="131">
        <f>AVERAGE(I52:I91)</f>
        <v>5.4333333333333318</v>
      </c>
      <c r="AE6" s="129">
        <f>_xlfn.STDEV.S(I52:I91)</f>
        <v>1.9646492985000836</v>
      </c>
      <c r="AF6" s="130">
        <f>COUNT(I52:I91)</f>
        <v>40</v>
      </c>
      <c r="AG6" s="131">
        <f>AVERAGE(J52:J91)</f>
        <v>6.0590104166666672</v>
      </c>
      <c r="AH6" s="129">
        <f>_xlfn.STDEV.S(J52:J91)</f>
        <v>1.6621567847411607</v>
      </c>
      <c r="AI6" s="130">
        <f>COUNT(J52:J91)</f>
        <v>40</v>
      </c>
    </row>
    <row r="7" spans="1:35" x14ac:dyDescent="0.25">
      <c r="A7" s="298"/>
      <c r="B7" s="276"/>
      <c r="C7" s="273"/>
      <c r="D7" s="147">
        <f>'12 anys'!F80</f>
        <v>9.25</v>
      </c>
      <c r="E7" s="147">
        <f>'12 anys'!H80</f>
        <v>8</v>
      </c>
      <c r="F7" s="148">
        <f>'12 anys'!I80</f>
        <v>8.625</v>
      </c>
      <c r="G7" s="147">
        <f>'12 anys'!K80</f>
        <v>7</v>
      </c>
      <c r="H7" s="147">
        <f>'12 anys'!P80</f>
        <v>8.5</v>
      </c>
      <c r="I7" s="148">
        <f>'12 anys'!Q80</f>
        <v>7.75</v>
      </c>
      <c r="J7" s="116">
        <f>'12 anys'!V80</f>
        <v>7.59375</v>
      </c>
      <c r="L7" s="307" t="s">
        <v>121</v>
      </c>
      <c r="M7" s="290" t="s">
        <v>87</v>
      </c>
      <c r="N7" s="154" t="s">
        <v>91</v>
      </c>
      <c r="O7" s="120">
        <f>AVERAGE(D92:D98)</f>
        <v>7.2261904761904763</v>
      </c>
      <c r="P7" s="121">
        <f>_xlfn.STDEV.S(D92:D98)</f>
        <v>1.3758114488755859</v>
      </c>
      <c r="Q7" s="122">
        <f>COUNT(D92:D98)</f>
        <v>7</v>
      </c>
      <c r="R7" s="120">
        <f>AVERAGE(E92:E98)</f>
        <v>7.8571428571428568</v>
      </c>
      <c r="S7" s="121">
        <f>_xlfn.STDEV.S(E92:E98)</f>
        <v>1.2149857925879102</v>
      </c>
      <c r="T7" s="122">
        <f>COUNT(E92:E98)</f>
        <v>7</v>
      </c>
      <c r="U7" s="123">
        <f>AVERAGE(F92:F98)</f>
        <v>7.541666666666667</v>
      </c>
      <c r="V7" s="121">
        <f>_xlfn.STDEV.S(F92:F98)</f>
        <v>1.2801909579781001</v>
      </c>
      <c r="W7" s="122">
        <f>COUNT(F92:F98)</f>
        <v>7</v>
      </c>
      <c r="X7" s="120">
        <f>AVERAGE(G92:G98)</f>
        <v>6.7142857142857144</v>
      </c>
      <c r="Y7" s="121">
        <f>_xlfn.STDEV.S(G92:G98)</f>
        <v>1.3801311186847094</v>
      </c>
      <c r="Z7" s="122">
        <f>COUNT(G92:G98)</f>
        <v>7</v>
      </c>
      <c r="AA7" s="120">
        <f>AVERAGE(H92:H98)</f>
        <v>7.3571428571428568</v>
      </c>
      <c r="AB7" s="121">
        <f>_xlfn.STDEV.S(H92:H98)</f>
        <v>1.0293317295817737</v>
      </c>
      <c r="AC7" s="122">
        <f>COUNT(H92:H98)</f>
        <v>7</v>
      </c>
      <c r="AD7" s="123">
        <f>AVERAGE(I92:I98)</f>
        <v>7.1964285714285712</v>
      </c>
      <c r="AE7" s="121">
        <f>_xlfn.STDEV.S(I92:I98)</f>
        <v>1.0797789676816365</v>
      </c>
      <c r="AF7" s="122">
        <f>COUNT(I92:I98)</f>
        <v>7</v>
      </c>
      <c r="AG7" s="123">
        <f>AVERAGE(J92:J98)</f>
        <v>7.541666666666667</v>
      </c>
      <c r="AH7" s="121">
        <f>_xlfn.STDEV.S(J92:J98)</f>
        <v>0.78637209792113638</v>
      </c>
      <c r="AI7" s="122">
        <f>COUNT(J92:J98)</f>
        <v>7</v>
      </c>
    </row>
    <row r="8" spans="1:35" x14ac:dyDescent="0.25">
      <c r="A8" s="298"/>
      <c r="B8" s="276"/>
      <c r="C8" s="274"/>
      <c r="D8" s="155">
        <f>'12 anys'!F90</f>
        <v>9.5</v>
      </c>
      <c r="E8" s="155">
        <f>'12 anys'!H90</f>
        <v>9</v>
      </c>
      <c r="F8" s="141">
        <f>'12 anys'!I90</f>
        <v>9.25</v>
      </c>
      <c r="G8" s="155">
        <f>'12 anys'!K90</f>
        <v>10</v>
      </c>
      <c r="H8" s="155">
        <f>'12 anys'!P90</f>
        <v>9</v>
      </c>
      <c r="I8" s="141">
        <f>'12 anys'!Q90</f>
        <v>9.5</v>
      </c>
      <c r="J8" s="118">
        <f>'12 anys'!V90</f>
        <v>9.1875</v>
      </c>
      <c r="L8" s="308"/>
      <c r="M8" s="291"/>
      <c r="N8" s="151" t="s">
        <v>92</v>
      </c>
      <c r="O8" s="124">
        <f>AVERAGE(D99:D102)</f>
        <v>6.354166666666667</v>
      </c>
      <c r="P8" s="125">
        <f>_xlfn.STDEV.S(D99:D102)</f>
        <v>2.7691881080522105</v>
      </c>
      <c r="Q8" s="126">
        <f>COUNT(D99:D102)</f>
        <v>4</v>
      </c>
      <c r="R8" s="124">
        <f>AVERAGE(E99:E102)</f>
        <v>7</v>
      </c>
      <c r="S8" s="125">
        <f>_xlfn.STDEV.S(E99:E102)</f>
        <v>2.1602468994692869</v>
      </c>
      <c r="T8" s="126">
        <f>COUNT(E99:E102)</f>
        <v>4</v>
      </c>
      <c r="U8" s="127">
        <f>AVERAGE(F99:F102)</f>
        <v>6.6770833333333339</v>
      </c>
      <c r="V8" s="125">
        <f>_xlfn.STDEV.S(F99:F102)</f>
        <v>2.4382121466808853</v>
      </c>
      <c r="W8" s="126">
        <f>COUNT(F99:F102)</f>
        <v>4</v>
      </c>
      <c r="X8" s="124">
        <f>AVERAGE(G99:G102)</f>
        <v>6.25</v>
      </c>
      <c r="Y8" s="125">
        <f>_xlfn.STDEV.S(G99:G102)</f>
        <v>2.8722813232690143</v>
      </c>
      <c r="Z8" s="126">
        <f>COUNT(G99:G102)</f>
        <v>4</v>
      </c>
      <c r="AA8" s="124">
        <f>AVERAGE(H99:H102)</f>
        <v>6.875</v>
      </c>
      <c r="AB8" s="125">
        <f>_xlfn.STDEV.S(H99:H102)</f>
        <v>1.5478479684172259</v>
      </c>
      <c r="AC8" s="126">
        <f>COUNT(H99:H102)</f>
        <v>4</v>
      </c>
      <c r="AD8" s="127">
        <f>AVERAGE(I99:I102)</f>
        <v>6.71875</v>
      </c>
      <c r="AE8" s="125">
        <f>_xlfn.STDEV.S(I99:I102)</f>
        <v>1.8551027599569787</v>
      </c>
      <c r="AF8" s="126">
        <f>COUNT(I99:I102)</f>
        <v>4</v>
      </c>
      <c r="AG8" s="127">
        <f>AVERAGE(J99:J102)</f>
        <v>7.0989583333333339</v>
      </c>
      <c r="AH8" s="125">
        <f>_xlfn.STDEV.S(J99:J102)</f>
        <v>1.9247733903414856</v>
      </c>
      <c r="AI8" s="126">
        <f>COUNT(J99:J102)</f>
        <v>4</v>
      </c>
    </row>
    <row r="9" spans="1:35" x14ac:dyDescent="0.25">
      <c r="A9" s="298"/>
      <c r="B9" s="276"/>
      <c r="C9" s="294" t="s">
        <v>92</v>
      </c>
      <c r="D9" s="147">
        <f>'12 anys'!F64</f>
        <v>7</v>
      </c>
      <c r="E9" s="147">
        <f>'12 anys'!H64</f>
        <v>8</v>
      </c>
      <c r="F9" s="148">
        <f>'12 anys'!I64</f>
        <v>7.5</v>
      </c>
      <c r="G9" s="147">
        <f>'12 anys'!K64</f>
        <v>7</v>
      </c>
      <c r="H9" s="147">
        <f>'12 anys'!P64</f>
        <v>8</v>
      </c>
      <c r="I9" s="148">
        <f>'12 anys'!Q64</f>
        <v>7.5</v>
      </c>
      <c r="J9" s="116">
        <f>'12 anys'!V64</f>
        <v>7.666666666666667</v>
      </c>
      <c r="L9" s="308"/>
      <c r="M9" s="292" t="s">
        <v>88</v>
      </c>
      <c r="N9" s="152" t="s">
        <v>91</v>
      </c>
      <c r="O9" s="120">
        <f>AVERAGE(D103:D154)</f>
        <v>5.3614379084967325</v>
      </c>
      <c r="P9" s="121">
        <f>_xlfn.STDEV.S(D103:D154)</f>
        <v>1.9737879267936638</v>
      </c>
      <c r="Q9" s="122">
        <f>COUNT(D103:D154)</f>
        <v>51</v>
      </c>
      <c r="R9" s="120">
        <f>AVERAGE(E103:E154)</f>
        <v>6.5098039215686274</v>
      </c>
      <c r="S9" s="121">
        <f>_xlfn.STDEV.S(E103:E154)</f>
        <v>2.0111941628754568</v>
      </c>
      <c r="T9" s="122">
        <f>COUNT(E103:E154)</f>
        <v>51</v>
      </c>
      <c r="U9" s="123">
        <f>AVERAGE(F103:F154)</f>
        <v>5.9356209150326782</v>
      </c>
      <c r="V9" s="121">
        <f>_xlfn.STDEV.S(F103:F154)</f>
        <v>1.9447693939495032</v>
      </c>
      <c r="W9" s="122">
        <f>COUNT(F103:F154)</f>
        <v>51</v>
      </c>
      <c r="X9" s="120">
        <f>AVERAGE(G103:G154)</f>
        <v>4.784313725490196</v>
      </c>
      <c r="Y9" s="121">
        <f>_xlfn.STDEV.S(G103:G154)</f>
        <v>2.3005540679601175</v>
      </c>
      <c r="Z9" s="122">
        <f>COUNT(G103:G154)</f>
        <v>51</v>
      </c>
      <c r="AA9" s="120">
        <f>AVERAGE(H103:H154)</f>
        <v>5.617647058823529</v>
      </c>
      <c r="AB9" s="121">
        <f>_xlfn.STDEV.S(H103:H154)</f>
        <v>1.9302544788035529</v>
      </c>
      <c r="AC9" s="122">
        <f>COUNT(H103:H154)</f>
        <v>51</v>
      </c>
      <c r="AD9" s="123">
        <f>AVERAGE(I103:I154)</f>
        <v>5.409313725490196</v>
      </c>
      <c r="AE9" s="121">
        <f>_xlfn.STDEV.S(I103:I154)</f>
        <v>1.9707356544214258</v>
      </c>
      <c r="AF9" s="122">
        <f>COUNT(I103:I154)</f>
        <v>51</v>
      </c>
      <c r="AG9" s="123">
        <f>AVERAGE(J103:J154)</f>
        <v>6.424986383442266</v>
      </c>
      <c r="AH9" s="121">
        <f>_xlfn.STDEV.S(J103:J154)</f>
        <v>1.7067843655737673</v>
      </c>
      <c r="AI9" s="122">
        <f>COUNT(J103:J154)</f>
        <v>51</v>
      </c>
    </row>
    <row r="10" spans="1:35" ht="15.75" thickBot="1" x14ac:dyDescent="0.3">
      <c r="A10" s="298"/>
      <c r="B10" s="276"/>
      <c r="C10" s="295"/>
      <c r="D10" s="147">
        <f>'12 anys'!F66</f>
        <v>7.25</v>
      </c>
      <c r="E10" s="147">
        <f>'12 anys'!H66</f>
        <v>8</v>
      </c>
      <c r="F10" s="148">
        <f>'12 anys'!I66</f>
        <v>7.625</v>
      </c>
      <c r="G10" s="147">
        <f>'12 anys'!K66</f>
        <v>8</v>
      </c>
      <c r="H10" s="147">
        <f>'12 anys'!P66</f>
        <v>8</v>
      </c>
      <c r="I10" s="148">
        <f>'12 anys'!Q66</f>
        <v>8</v>
      </c>
      <c r="J10" s="116">
        <f>'12 anys'!V66</f>
        <v>7.875</v>
      </c>
      <c r="L10" s="309"/>
      <c r="M10" s="293"/>
      <c r="N10" s="153" t="s">
        <v>92</v>
      </c>
      <c r="O10" s="128">
        <f>AVERAGE(D155:D186)</f>
        <v>5.0139784946236556</v>
      </c>
      <c r="P10" s="129">
        <f>_xlfn.STDEV.S(D155:D186)</f>
        <v>1.7565174761346791</v>
      </c>
      <c r="Q10" s="130">
        <f>COUNT(D155:D186)</f>
        <v>31</v>
      </c>
      <c r="R10" s="128">
        <f>AVERAGE(E155:E186)</f>
        <v>6.290322580645161</v>
      </c>
      <c r="S10" s="129">
        <f>_xlfn.STDEV.S(E155:E186)</f>
        <v>1.9398204107098305</v>
      </c>
      <c r="T10" s="130">
        <f>COUNT(E155:E186)</f>
        <v>31</v>
      </c>
      <c r="U10" s="131">
        <f>AVERAGE(F155:F186)</f>
        <v>5.6521505376344088</v>
      </c>
      <c r="V10" s="129">
        <f>_xlfn.STDEV.S(F155:F186)</f>
        <v>1.820171145471011</v>
      </c>
      <c r="W10" s="130">
        <f>COUNT(F155:F186)</f>
        <v>31</v>
      </c>
      <c r="X10" s="128">
        <f>AVERAGE(G155:G186)</f>
        <v>5.032258064516129</v>
      </c>
      <c r="Y10" s="129">
        <f>_xlfn.STDEV.S(G155:G186)</f>
        <v>2.1210668851271044</v>
      </c>
      <c r="Z10" s="130">
        <f>COUNT(G155:G186)</f>
        <v>31</v>
      </c>
      <c r="AA10" s="128">
        <f>AVERAGE(H155:H186)</f>
        <v>5.5483870967741939</v>
      </c>
      <c r="AB10" s="129">
        <f>_xlfn.STDEV.S(H155:H186)</f>
        <v>2.0508325086399966</v>
      </c>
      <c r="AC10" s="130">
        <f>COUNT(H155:H186)</f>
        <v>31</v>
      </c>
      <c r="AD10" s="131">
        <f>AVERAGE(I155:I186)</f>
        <v>5.419354838709677</v>
      </c>
      <c r="AE10" s="129">
        <f>_xlfn.STDEV.S(I155:I186)</f>
        <v>1.9802536630170569</v>
      </c>
      <c r="AF10" s="130">
        <f>COUNT(I155:I186)</f>
        <v>31</v>
      </c>
      <c r="AG10" s="131">
        <f>AVERAGE(J155:J186)</f>
        <v>6.0602419354838712</v>
      </c>
      <c r="AH10" s="129">
        <f>_xlfn.STDEV.S(J155:J186)</f>
        <v>1.7078851945210698</v>
      </c>
      <c r="AI10" s="130">
        <f>COUNT(J155:J186)</f>
        <v>31</v>
      </c>
    </row>
    <row r="11" spans="1:35" x14ac:dyDescent="0.25">
      <c r="A11" s="298"/>
      <c r="B11" s="276"/>
      <c r="C11" s="295"/>
      <c r="D11" s="147">
        <f>'12 anys'!F69</f>
        <v>8.25</v>
      </c>
      <c r="E11" s="147">
        <f>'12 anys'!H69</f>
        <v>8</v>
      </c>
      <c r="F11" s="148">
        <f>'12 anys'!I69</f>
        <v>8.125</v>
      </c>
      <c r="G11" s="147">
        <f>'12 anys'!K69</f>
        <v>9</v>
      </c>
      <c r="H11" s="147">
        <f>'12 anys'!P69</f>
        <v>8</v>
      </c>
      <c r="I11" s="148">
        <f>'12 anys'!Q69</f>
        <v>8.5</v>
      </c>
      <c r="J11" s="116">
        <f>'12 anys'!V69</f>
        <v>7.875</v>
      </c>
      <c r="L11" s="307" t="s">
        <v>122</v>
      </c>
      <c r="M11" s="290" t="s">
        <v>87</v>
      </c>
      <c r="N11" s="154" t="s">
        <v>91</v>
      </c>
      <c r="O11" s="120">
        <f>AVERAGE(D187:D193)</f>
        <v>8.4523809523809526</v>
      </c>
      <c r="P11" s="121">
        <f>_xlfn.STDEV.S(D187:D193)</f>
        <v>1.3496031162636606</v>
      </c>
      <c r="Q11" s="122">
        <f>COUNT(D187:D193)</f>
        <v>7</v>
      </c>
      <c r="R11" s="120">
        <f>AVERAGE(E187:E193)</f>
        <v>8.7857142857142865</v>
      </c>
      <c r="S11" s="121">
        <f>_xlfn.STDEV.S(E187:E193)</f>
        <v>1.074598485371121</v>
      </c>
      <c r="T11" s="122">
        <f>COUNT(E187:E193)</f>
        <v>7</v>
      </c>
      <c r="U11" s="123">
        <f>AVERAGE(F187:F193)</f>
        <v>8.6190476190476186</v>
      </c>
      <c r="V11" s="121">
        <f>_xlfn.STDEV.S(F187:F193)</f>
        <v>1.1675166971376725</v>
      </c>
      <c r="W11" s="122">
        <f>COUNT(F187:F193)</f>
        <v>7</v>
      </c>
      <c r="X11" s="120">
        <f>AVERAGE(G187:G193)</f>
        <v>8</v>
      </c>
      <c r="Y11" s="121">
        <f>_xlfn.STDEV.S(G187:G193)</f>
        <v>0.81649658092772603</v>
      </c>
      <c r="Z11" s="122">
        <f>COUNT(G187:G193)</f>
        <v>7</v>
      </c>
      <c r="AA11" s="120">
        <f>AVERAGE(H187:H193)</f>
        <v>9</v>
      </c>
      <c r="AB11" s="121">
        <f>_xlfn.STDEV.S(H187:H193)</f>
        <v>0.70710678118654757</v>
      </c>
      <c r="AC11" s="122">
        <f>COUNT(H187:H193)</f>
        <v>7</v>
      </c>
      <c r="AD11" s="123">
        <f>AVERAGE(I187:I193)</f>
        <v>8.5</v>
      </c>
      <c r="AE11" s="121">
        <f>_xlfn.STDEV.S(I187:I193)</f>
        <v>0.40824829046386302</v>
      </c>
      <c r="AF11" s="122">
        <f>COUNT(I187:I193)</f>
        <v>7</v>
      </c>
      <c r="AG11" s="123">
        <f>AVERAGE(J187:J193)</f>
        <v>8.3869047619047628</v>
      </c>
      <c r="AH11" s="121">
        <f>_xlfn.STDEV.S(J187:J193)</f>
        <v>0.66185952868738407</v>
      </c>
      <c r="AI11" s="122">
        <f>COUNT(J187:J193)</f>
        <v>7</v>
      </c>
    </row>
    <row r="12" spans="1:35" x14ac:dyDescent="0.25">
      <c r="A12" s="298"/>
      <c r="B12" s="276"/>
      <c r="C12" s="295"/>
      <c r="D12" s="147">
        <f>'12 anys'!F81</f>
        <v>8</v>
      </c>
      <c r="E12" s="147">
        <f>'12 anys'!H81</f>
        <v>8</v>
      </c>
      <c r="F12" s="148">
        <f>'12 anys'!I81</f>
        <v>8</v>
      </c>
      <c r="G12" s="147">
        <f>'12 anys'!K81</f>
        <v>5</v>
      </c>
      <c r="H12" s="147">
        <f>'12 anys'!P81</f>
        <v>7</v>
      </c>
      <c r="I12" s="148">
        <f>'12 anys'!Q81</f>
        <v>6</v>
      </c>
      <c r="J12" s="116">
        <f>'12 anys'!V81</f>
        <v>7.333333333333333</v>
      </c>
      <c r="L12" s="308"/>
      <c r="M12" s="291"/>
      <c r="N12" s="151" t="s">
        <v>92</v>
      </c>
      <c r="O12" s="124">
        <f>AVERAGE(D194:D197)</f>
        <v>5.0833333333333339</v>
      </c>
      <c r="P12" s="125">
        <f>_xlfn.STDEV.S(D194:D197)</f>
        <v>1.7506612507320811</v>
      </c>
      <c r="Q12" s="126">
        <f>COUNT(D194:D197)</f>
        <v>4</v>
      </c>
      <c r="R12" s="124">
        <f>AVERAGE(E194:E197)</f>
        <v>7.25</v>
      </c>
      <c r="S12" s="125">
        <f>_xlfn.STDEV.S(E194:E197)</f>
        <v>1.3228756555322954</v>
      </c>
      <c r="T12" s="126">
        <f>COUNT(E194:E197)</f>
        <v>4</v>
      </c>
      <c r="U12" s="127">
        <f>AVERAGE(F194:F197)</f>
        <v>6.166666666666667</v>
      </c>
      <c r="V12" s="125">
        <f>_xlfn.STDEV.S(F194:F197)</f>
        <v>1.4891583504089114</v>
      </c>
      <c r="W12" s="126">
        <f>COUNT(F194:F197)</f>
        <v>4</v>
      </c>
      <c r="X12" s="124">
        <f>AVERAGE(G194:G197)</f>
        <v>4.5</v>
      </c>
      <c r="Y12" s="125">
        <f>_xlfn.STDEV.S(G194:G197)</f>
        <v>1.2909944487358056</v>
      </c>
      <c r="Z12" s="126">
        <f>COUNT(G194:G197)</f>
        <v>4</v>
      </c>
      <c r="AA12" s="124">
        <f>AVERAGE(H194:H197)</f>
        <v>7.375</v>
      </c>
      <c r="AB12" s="125">
        <f>_xlfn.STDEV.S(H194:H197)</f>
        <v>1.1086778913041726</v>
      </c>
      <c r="AC12" s="126">
        <f>COUNT(H194:H197)</f>
        <v>4</v>
      </c>
      <c r="AD12" s="127">
        <f>AVERAGE(I194:I197)</f>
        <v>5.9375</v>
      </c>
      <c r="AE12" s="125">
        <f>_xlfn.STDEV.S(I194:I197)</f>
        <v>1.1967838846954226</v>
      </c>
      <c r="AF12" s="126">
        <f>COUNT(I194:I197)</f>
        <v>4</v>
      </c>
      <c r="AG12" s="127">
        <f>AVERAGE(J194:J197)</f>
        <v>6.338541666666667</v>
      </c>
      <c r="AH12" s="125">
        <f>_xlfn.STDEV.S(J194:J197)</f>
        <v>0.94455294515643495</v>
      </c>
      <c r="AI12" s="126">
        <f>COUNT(J194:J197)</f>
        <v>4</v>
      </c>
    </row>
    <row r="13" spans="1:35" x14ac:dyDescent="0.25">
      <c r="A13" s="298"/>
      <c r="B13" s="277"/>
      <c r="C13" s="296"/>
      <c r="D13" s="155">
        <f>'12 anys'!F85</f>
        <v>5.75</v>
      </c>
      <c r="E13" s="155">
        <f>'12 anys'!H85</f>
        <v>7</v>
      </c>
      <c r="F13" s="141">
        <f>'12 anys'!I85</f>
        <v>6.375</v>
      </c>
      <c r="G13" s="155">
        <f>'12 anys'!K85</f>
        <v>6</v>
      </c>
      <c r="H13" s="155">
        <f>'12 anys'!P85</f>
        <v>7</v>
      </c>
      <c r="I13" s="141">
        <f>'12 anys'!Q85</f>
        <v>6.5</v>
      </c>
      <c r="J13" s="118">
        <f>'12 anys'!V85</f>
        <v>7.291666666666667</v>
      </c>
      <c r="L13" s="308"/>
      <c r="M13" s="292" t="s">
        <v>88</v>
      </c>
      <c r="N13" s="152" t="s">
        <v>91</v>
      </c>
      <c r="O13" s="120">
        <f>AVERAGE(D198:D249)</f>
        <v>5.9759615384615383</v>
      </c>
      <c r="P13" s="121">
        <f>_xlfn.STDEV.S(D198:D249)</f>
        <v>2.0077692600350785</v>
      </c>
      <c r="Q13" s="122">
        <f>COUNT(D198:D249)</f>
        <v>52</v>
      </c>
      <c r="R13" s="120">
        <f>AVERAGE(E198:E249)</f>
        <v>7.0576923076923075</v>
      </c>
      <c r="S13" s="121">
        <f>_xlfn.STDEV.S(E198:E249)</f>
        <v>1.6646669753326619</v>
      </c>
      <c r="T13" s="122">
        <f>COUNT(E198:E249)</f>
        <v>52</v>
      </c>
      <c r="U13" s="123">
        <f>AVERAGE(F198:F249)</f>
        <v>6.5168269230769234</v>
      </c>
      <c r="V13" s="121">
        <f>_xlfn.STDEV.S(F198:F249)</f>
        <v>1.7768378518008008</v>
      </c>
      <c r="W13" s="122">
        <f>COUNT(F198:F249)</f>
        <v>52</v>
      </c>
      <c r="X13" s="120">
        <f>AVERAGE(G198:G249)</f>
        <v>4.9807692307692308</v>
      </c>
      <c r="Y13" s="121">
        <f>_xlfn.STDEV.S(G198:G249)</f>
        <v>2.246918452889791</v>
      </c>
      <c r="Z13" s="122">
        <f>COUNT(G198:G249)</f>
        <v>52</v>
      </c>
      <c r="AA13" s="120">
        <f>AVERAGE(H198:H249)</f>
        <v>6.2660256410256396</v>
      </c>
      <c r="AB13" s="121">
        <f>_xlfn.STDEV.S(H198:H249)</f>
        <v>2.0139112098067873</v>
      </c>
      <c r="AC13" s="122">
        <f>COUNT(H198:H249)</f>
        <v>52</v>
      </c>
      <c r="AD13" s="123">
        <f>AVERAGE(I198:I249)</f>
        <v>5.623397435897437</v>
      </c>
      <c r="AE13" s="121">
        <f>_xlfn.STDEV.S(I198:I249)</f>
        <v>2.0510565310136544</v>
      </c>
      <c r="AF13" s="122">
        <f>COUNT(I198:I249)</f>
        <v>52</v>
      </c>
      <c r="AG13" s="123">
        <f>AVERAGE(J198:J249)</f>
        <v>6.5064102564102582</v>
      </c>
      <c r="AH13" s="121">
        <f>_xlfn.STDEV.S(J198:J249)</f>
        <v>1.6474888177593725</v>
      </c>
      <c r="AI13" s="122">
        <f>COUNT(J198:J249)</f>
        <v>52</v>
      </c>
    </row>
    <row r="14" spans="1:35" ht="15.75" thickBot="1" x14ac:dyDescent="0.3">
      <c r="A14" s="298"/>
      <c r="B14" s="281" t="s">
        <v>88</v>
      </c>
      <c r="C14" s="287" t="s">
        <v>91</v>
      </c>
      <c r="D14" s="147">
        <f>'12 anys'!F3</f>
        <v>5.5</v>
      </c>
      <c r="E14" s="147">
        <f>'12 anys'!H3</f>
        <v>7</v>
      </c>
      <c r="F14" s="148">
        <f>'12 anys'!I3</f>
        <v>6.25</v>
      </c>
      <c r="G14" s="147">
        <f>'12 anys'!K3</f>
        <v>5</v>
      </c>
      <c r="H14" s="147">
        <f>'12 anys'!P3</f>
        <v>5.333333333333333</v>
      </c>
      <c r="I14" s="148">
        <f>'12 anys'!Q3</f>
        <v>5.1666666666666661</v>
      </c>
      <c r="J14" s="116">
        <f>'12 anys'!V3</f>
        <v>6.4833333333333325</v>
      </c>
      <c r="L14" s="309"/>
      <c r="M14" s="293"/>
      <c r="N14" s="153" t="s">
        <v>92</v>
      </c>
      <c r="O14" s="128">
        <f>AVERAGE(D250:D292)</f>
        <v>5.4011627906976756</v>
      </c>
      <c r="P14" s="129">
        <f>_xlfn.STDEV.S(D250:D292)</f>
        <v>2.0268743215099057</v>
      </c>
      <c r="Q14" s="130">
        <f>COUNT(D250:D292)</f>
        <v>43</v>
      </c>
      <c r="R14" s="128">
        <f>AVERAGE(E250:E292)</f>
        <v>6.4302325581395348</v>
      </c>
      <c r="S14" s="129">
        <f>_xlfn.STDEV.S(E250:E292)</f>
        <v>1.7477243549311463</v>
      </c>
      <c r="T14" s="130">
        <f>COUNT(E250:E292)</f>
        <v>43</v>
      </c>
      <c r="U14" s="131">
        <f>AVERAGE(F250:F292)</f>
        <v>5.9156976744186034</v>
      </c>
      <c r="V14" s="129">
        <f>_xlfn.STDEV.S(F250:F292)</f>
        <v>1.7932460824558205</v>
      </c>
      <c r="W14" s="130">
        <f>COUNT(F250:F292)</f>
        <v>43</v>
      </c>
      <c r="X14" s="128">
        <f>AVERAGE(G250:G292)</f>
        <v>5</v>
      </c>
      <c r="Y14" s="129">
        <f>_xlfn.STDEV.S(G250:G292)</f>
        <v>2.1767166186932183</v>
      </c>
      <c r="Z14" s="130">
        <f>COUNT(G250:G292)</f>
        <v>43</v>
      </c>
      <c r="AA14" s="128">
        <f>AVERAGE(H250:H292)</f>
        <v>5.7306201550387588</v>
      </c>
      <c r="AB14" s="129">
        <f>_xlfn.STDEV.S(H250:H292)</f>
        <v>2.2886767804110248</v>
      </c>
      <c r="AC14" s="130">
        <f>COUNT(H250:H292)</f>
        <v>43</v>
      </c>
      <c r="AD14" s="131">
        <f>AVERAGE(I250:I292)</f>
        <v>5.3653100775193803</v>
      </c>
      <c r="AE14" s="129">
        <f>_xlfn.STDEV.S(I250:I292)</f>
        <v>2.1382027838698878</v>
      </c>
      <c r="AF14" s="130">
        <f>COUNT(I250:I292)</f>
        <v>43</v>
      </c>
      <c r="AG14" s="131">
        <f>AVERAGE(J250:J292)</f>
        <v>5.9635012919896635</v>
      </c>
      <c r="AH14" s="129">
        <f>_xlfn.STDEV.S(J250:J292)</f>
        <v>1.5353655169049956</v>
      </c>
      <c r="AI14" s="130">
        <f>COUNT(J250:J292)</f>
        <v>43</v>
      </c>
    </row>
    <row r="15" spans="1:35" x14ac:dyDescent="0.25">
      <c r="A15" s="298"/>
      <c r="B15" s="282"/>
      <c r="C15" s="288"/>
      <c r="D15" s="147">
        <f>'12 anys'!F4</f>
        <v>5.5</v>
      </c>
      <c r="E15" s="147">
        <f>'12 anys'!H4</f>
        <v>3</v>
      </c>
      <c r="F15" s="148">
        <f>'12 anys'!I4</f>
        <v>4.25</v>
      </c>
      <c r="G15" s="147">
        <f>'12 anys'!K4</f>
        <v>3</v>
      </c>
      <c r="H15" s="147">
        <f>'12 anys'!P4</f>
        <v>5.25</v>
      </c>
      <c r="I15" s="148">
        <f>'12 anys'!Q4</f>
        <v>4.125</v>
      </c>
      <c r="J15" s="116">
        <f>'12 anys'!V4</f>
        <v>5.34375</v>
      </c>
      <c r="L15" s="307" t="s">
        <v>123</v>
      </c>
      <c r="M15" s="290" t="s">
        <v>87</v>
      </c>
      <c r="N15" s="154" t="s">
        <v>91</v>
      </c>
      <c r="O15" s="120">
        <f>AVERAGE(D293:D297)</f>
        <v>7.3666666666666671</v>
      </c>
      <c r="P15" s="121">
        <f>_xlfn.STDEV.S(D293:D297)</f>
        <v>1.5293426329272615</v>
      </c>
      <c r="Q15" s="122">
        <f>COUNT(D293:D297)</f>
        <v>5</v>
      </c>
      <c r="R15" s="120">
        <f>AVERAGE(E293:E297)</f>
        <v>7.3</v>
      </c>
      <c r="S15" s="121">
        <f>_xlfn.STDEV.S(E293:E297)</f>
        <v>1.4832396974191335</v>
      </c>
      <c r="T15" s="122">
        <f>COUNT(E293:E297)</f>
        <v>5</v>
      </c>
      <c r="U15" s="123">
        <f>AVERAGE(F293:F297)</f>
        <v>7.333333333333333</v>
      </c>
      <c r="V15" s="121">
        <f>_xlfn.STDEV.S(F293:F297)</f>
        <v>1.4872140247978962</v>
      </c>
      <c r="W15" s="122">
        <f>COUNT(F293:F297)</f>
        <v>5</v>
      </c>
      <c r="X15" s="120">
        <f>AVERAGE(G293:G297)</f>
        <v>6.6</v>
      </c>
      <c r="Y15" s="121">
        <f>_xlfn.STDEV.S(G293:G297)</f>
        <v>1.5165750888103091</v>
      </c>
      <c r="Z15" s="122">
        <f>COUNT(G293:G297)</f>
        <v>5</v>
      </c>
      <c r="AA15" s="120">
        <f>AVERAGE(H293:H297)</f>
        <v>7.9</v>
      </c>
      <c r="AB15" s="121">
        <f>_xlfn.STDEV.S(H293:H297)</f>
        <v>1.2449899597988721</v>
      </c>
      <c r="AC15" s="122">
        <f>COUNT(H293:H297)</f>
        <v>5</v>
      </c>
      <c r="AD15" s="123">
        <f>AVERAGE(I293:I297)</f>
        <v>7.25</v>
      </c>
      <c r="AE15" s="121">
        <f>_xlfn.STDEV.S(I293:I297)</f>
        <v>1.2747548783981961</v>
      </c>
      <c r="AF15" s="122">
        <f>COUNT(I293:I297)</f>
        <v>5</v>
      </c>
      <c r="AG15" s="123">
        <f>AVERAGE(J293:J297)</f>
        <v>7.2458333333333345</v>
      </c>
      <c r="AH15" s="121">
        <f>_xlfn.STDEV.S(J293:J297)</f>
        <v>1.1426470851103141</v>
      </c>
      <c r="AI15" s="122">
        <f>COUNT(J293:J297)</f>
        <v>5</v>
      </c>
    </row>
    <row r="16" spans="1:35" x14ac:dyDescent="0.25">
      <c r="A16" s="298"/>
      <c r="B16" s="282"/>
      <c r="C16" s="288"/>
      <c r="D16" s="147">
        <f>'12 anys'!F5</f>
        <v>7</v>
      </c>
      <c r="E16" s="147">
        <f>'12 anys'!H5</f>
        <v>7</v>
      </c>
      <c r="F16" s="148">
        <f>'12 anys'!I5</f>
        <v>7</v>
      </c>
      <c r="G16" s="147">
        <f>'12 anys'!K5</f>
        <v>6</v>
      </c>
      <c r="H16" s="147">
        <f>'12 anys'!P5</f>
        <v>5.666666666666667</v>
      </c>
      <c r="I16" s="148">
        <f>'12 anys'!Q5</f>
        <v>5.8333333333333339</v>
      </c>
      <c r="J16" s="116">
        <f>'12 anys'!V5</f>
        <v>7.166666666666667</v>
      </c>
      <c r="L16" s="308"/>
      <c r="M16" s="291"/>
      <c r="N16" s="151" t="s">
        <v>92</v>
      </c>
      <c r="O16" s="124">
        <f>AVERAGE(D298:D301)</f>
        <v>7.4999999999999991</v>
      </c>
      <c r="P16" s="125">
        <f>_xlfn.STDEV.S(D298:D301)</f>
        <v>0.57735026918962606</v>
      </c>
      <c r="Q16" s="126">
        <f>COUNT(D298:D301)</f>
        <v>4</v>
      </c>
      <c r="R16" s="124">
        <f>AVERAGE(E298:E301)</f>
        <v>7.875</v>
      </c>
      <c r="S16" s="125">
        <f>_xlfn.STDEV.S(E298:E301)</f>
        <v>0.75</v>
      </c>
      <c r="T16" s="126">
        <f>COUNT(E298:E301)</f>
        <v>4</v>
      </c>
      <c r="U16" s="127">
        <f>AVERAGE(F298:F301)</f>
        <v>7.6875</v>
      </c>
      <c r="V16" s="125">
        <f>_xlfn.STDEV.S(F298:F301)</f>
        <v>0.61378832761067692</v>
      </c>
      <c r="W16" s="126">
        <f>COUNT(F298:F301)</f>
        <v>4</v>
      </c>
      <c r="X16" s="124">
        <f>AVERAGE(G298:G301)</f>
        <v>6.75</v>
      </c>
      <c r="Y16" s="125">
        <f>_xlfn.STDEV.S(G298:G301)</f>
        <v>1.5</v>
      </c>
      <c r="Z16" s="126">
        <f>COUNT(G298:G301)</f>
        <v>4</v>
      </c>
      <c r="AA16" s="124">
        <f>AVERAGE(H298:H301)</f>
        <v>7.875</v>
      </c>
      <c r="AB16" s="125">
        <f>_xlfn.STDEV.S(H298:H301)</f>
        <v>0.25</v>
      </c>
      <c r="AC16" s="126">
        <f>COUNT(H298:H301)</f>
        <v>4</v>
      </c>
      <c r="AD16" s="127">
        <f>AVERAGE(I298:I301)</f>
        <v>7.3125</v>
      </c>
      <c r="AE16" s="125">
        <f>_xlfn.STDEV.S(I298:I301)</f>
        <v>0.80039052967910607</v>
      </c>
      <c r="AF16" s="126">
        <f>COUNT(I298:I301)</f>
        <v>4</v>
      </c>
      <c r="AG16" s="127">
        <f>AVERAGE(J298:J301)</f>
        <v>7.4999999999999991</v>
      </c>
      <c r="AH16" s="125">
        <f>_xlfn.STDEV.S(J298:J301)</f>
        <v>0.39868611373353641</v>
      </c>
      <c r="AI16" s="126">
        <f>COUNT(J298:J301)</f>
        <v>4</v>
      </c>
    </row>
    <row r="17" spans="1:35" x14ac:dyDescent="0.25">
      <c r="A17" s="298"/>
      <c r="B17" s="282"/>
      <c r="C17" s="288"/>
      <c r="D17" s="147">
        <f>'12 anys'!F6</f>
        <v>3.25</v>
      </c>
      <c r="E17" s="147">
        <f>'12 anys'!H6</f>
        <v>3</v>
      </c>
      <c r="F17" s="148">
        <f>'12 anys'!I6</f>
        <v>3.125</v>
      </c>
      <c r="G17" s="147">
        <f>'12 anys'!K6</f>
        <v>1</v>
      </c>
      <c r="H17" s="147">
        <f>'12 anys'!P6</f>
        <v>2.3333333333333335</v>
      </c>
      <c r="I17" s="148">
        <f>'12 anys'!Q6</f>
        <v>1.6666666666666667</v>
      </c>
      <c r="J17" s="116">
        <f>'12 anys'!V6</f>
        <v>3.1583333333333337</v>
      </c>
      <c r="L17" s="308"/>
      <c r="M17" s="292" t="s">
        <v>88</v>
      </c>
      <c r="N17" s="152" t="s">
        <v>91</v>
      </c>
      <c r="O17" s="120">
        <f>AVERAGE(D302:D354)</f>
        <v>6.4301886792452834</v>
      </c>
      <c r="P17" s="121">
        <f>_xlfn.STDEV.S(D302:D354)</f>
        <v>1.927924176512704</v>
      </c>
      <c r="Q17" s="122">
        <f>COUNT(D302:D354)</f>
        <v>53</v>
      </c>
      <c r="R17" s="120">
        <f>AVERAGE(E302:E354)</f>
        <v>7.2735849056603774</v>
      </c>
      <c r="S17" s="121">
        <f>_xlfn.STDEV.S(E302:E354)</f>
        <v>1.9304394620631997</v>
      </c>
      <c r="T17" s="122">
        <f>COUNT(E302:E354)</f>
        <v>53</v>
      </c>
      <c r="U17" s="123">
        <f>AVERAGE(F302:F354)</f>
        <v>6.8518867924528308</v>
      </c>
      <c r="V17" s="121">
        <f>_xlfn.STDEV.S(F302:F354)</f>
        <v>1.8714315341303829</v>
      </c>
      <c r="W17" s="122">
        <f>COUNT(F302:F354)</f>
        <v>53</v>
      </c>
      <c r="X17" s="120">
        <f>AVERAGE(G302:G354)</f>
        <v>5.1792452830188678</v>
      </c>
      <c r="Y17" s="121">
        <f>_xlfn.STDEV.S(G302:G354)</f>
        <v>2.4575126958405948</v>
      </c>
      <c r="Z17" s="122">
        <f>COUNT(G302:G354)</f>
        <v>53</v>
      </c>
      <c r="AA17" s="120">
        <f>AVERAGE(H302:H354)</f>
        <v>6.823717948717948</v>
      </c>
      <c r="AB17" s="121">
        <f>_xlfn.STDEV.S(H302:H354)</f>
        <v>1.8330105067936053</v>
      </c>
      <c r="AC17" s="122">
        <f>COUNT(H302:H354)</f>
        <v>52</v>
      </c>
      <c r="AD17" s="123">
        <f>AVERAGE(I302:I354)</f>
        <v>5.9465408805031448</v>
      </c>
      <c r="AE17" s="121">
        <f>_xlfn.STDEV.S(I302:I354)</f>
        <v>2.0996218587368372</v>
      </c>
      <c r="AF17" s="122">
        <f>COUNT(I302:I354)</f>
        <v>53</v>
      </c>
      <c r="AG17" s="123">
        <f>AVERAGE(J302:J354)</f>
        <v>6.4420204402515742</v>
      </c>
      <c r="AH17" s="121">
        <f>_xlfn.STDEV.S(J302:J354)</f>
        <v>1.812525448573272</v>
      </c>
      <c r="AI17" s="122">
        <f>COUNT(J302:J354)</f>
        <v>53</v>
      </c>
    </row>
    <row r="18" spans="1:35" ht="15.75" thickBot="1" x14ac:dyDescent="0.3">
      <c r="A18" s="298"/>
      <c r="B18" s="282"/>
      <c r="C18" s="288"/>
      <c r="D18" s="147">
        <f>'12 anys'!F7</f>
        <v>4.75</v>
      </c>
      <c r="E18" s="147">
        <f>'12 anys'!H7</f>
        <v>5</v>
      </c>
      <c r="F18" s="148">
        <f>'12 anys'!I7</f>
        <v>4.875</v>
      </c>
      <c r="G18" s="147">
        <f>'12 anys'!K7</f>
        <v>2</v>
      </c>
      <c r="H18" s="147">
        <f>'12 anys'!P7</f>
        <v>4.75</v>
      </c>
      <c r="I18" s="148">
        <f>'12 anys'!Q7</f>
        <v>3.375</v>
      </c>
      <c r="J18" s="116">
        <f>'12 anys'!V7</f>
        <v>5.25</v>
      </c>
      <c r="L18" s="309"/>
      <c r="M18" s="293"/>
      <c r="N18" s="153" t="s">
        <v>92</v>
      </c>
      <c r="O18" s="128">
        <f>AVERAGE(D355:D399)</f>
        <v>5.9296296296296305</v>
      </c>
      <c r="P18" s="129">
        <f>_xlfn.STDEV.S(D355:D399)</f>
        <v>1.9439718040289822</v>
      </c>
      <c r="Q18" s="130">
        <f>COUNT(D355:D399)</f>
        <v>45</v>
      </c>
      <c r="R18" s="128">
        <f>AVERAGE(E355:E399)</f>
        <v>7.1111111111111107</v>
      </c>
      <c r="S18" s="129">
        <f>_xlfn.STDEV.S(E355:E399)</f>
        <v>1.9882864049937137</v>
      </c>
      <c r="T18" s="130">
        <f>COUNT(E355:E399)</f>
        <v>45</v>
      </c>
      <c r="U18" s="131">
        <f>AVERAGE(F355:F399)</f>
        <v>6.5203703703703706</v>
      </c>
      <c r="V18" s="129">
        <f>_xlfn.STDEV.S(F355:F399)</f>
        <v>1.9015921986617454</v>
      </c>
      <c r="W18" s="130">
        <f>COUNT(F355:F399)</f>
        <v>45</v>
      </c>
      <c r="X18" s="128">
        <f>AVERAGE(G355:G399)</f>
        <v>5.1111111111111107</v>
      </c>
      <c r="Y18" s="129">
        <f>_xlfn.STDEV.S(G355:G399)</f>
        <v>2.5336124248179548</v>
      </c>
      <c r="Z18" s="130">
        <f>COUNT(G355:G399)</f>
        <v>45</v>
      </c>
      <c r="AA18" s="128">
        <f>AVERAGE(H355:H399)</f>
        <v>6.2888888888888888</v>
      </c>
      <c r="AB18" s="129">
        <f>_xlfn.STDEV.S(H355:H399)</f>
        <v>1.8987635530268183</v>
      </c>
      <c r="AC18" s="130">
        <f>COUNT(H355:H399)</f>
        <v>45</v>
      </c>
      <c r="AD18" s="131">
        <f>AVERAGE(I355:I399)</f>
        <v>5.7</v>
      </c>
      <c r="AE18" s="129">
        <f>_xlfn.STDEV.S(I355:I399)</f>
        <v>2.1238038820222855</v>
      </c>
      <c r="AF18" s="130">
        <f>COUNT(I355:I399)</f>
        <v>45</v>
      </c>
      <c r="AG18" s="131">
        <f>AVERAGE(J355:J399)</f>
        <v>6.4229166666666666</v>
      </c>
      <c r="AH18" s="129">
        <f>_xlfn.STDEV.S(J355:J399)</f>
        <v>1.7638502018941984</v>
      </c>
      <c r="AI18" s="130">
        <f>COUNT(J355:J399)</f>
        <v>45</v>
      </c>
    </row>
    <row r="19" spans="1:35" x14ac:dyDescent="0.25">
      <c r="A19" s="298"/>
      <c r="B19" s="282"/>
      <c r="C19" s="288"/>
      <c r="D19" s="147">
        <f>'12 anys'!F9</f>
        <v>5</v>
      </c>
      <c r="E19" s="147">
        <f>'12 anys'!H9</f>
        <v>4</v>
      </c>
      <c r="F19" s="148">
        <f>'12 anys'!I9</f>
        <v>4.5</v>
      </c>
      <c r="G19" s="147">
        <f>'12 anys'!K9</f>
        <v>2</v>
      </c>
      <c r="H19" s="147">
        <f>'12 anys'!P9</f>
        <v>5</v>
      </c>
      <c r="I19" s="148">
        <f>'12 anys'!Q9</f>
        <v>3.5</v>
      </c>
      <c r="J19" s="116">
        <f>'12 anys'!V9</f>
        <v>5.2</v>
      </c>
      <c r="L19" s="307" t="s">
        <v>124</v>
      </c>
      <c r="M19" s="290" t="s">
        <v>87</v>
      </c>
      <c r="N19" s="154" t="s">
        <v>91</v>
      </c>
      <c r="O19" s="120">
        <f>AVERAGE(D400:D402)</f>
        <v>9.1111111111111125</v>
      </c>
      <c r="P19" s="121">
        <f>_xlfn.STDEV.S(D400:D402)</f>
        <v>0.83887049280786086</v>
      </c>
      <c r="Q19" s="122">
        <f>COUNT(D400:D402)</f>
        <v>3</v>
      </c>
      <c r="R19" s="120">
        <f>AVERAGE(E400:E402)</f>
        <v>8.6666666666666661</v>
      </c>
      <c r="S19" s="121">
        <f>_xlfn.STDEV.S(E400:E402)</f>
        <v>0.57735026918962573</v>
      </c>
      <c r="T19" s="122">
        <f>COUNT(E400:E402)</f>
        <v>3</v>
      </c>
      <c r="U19" s="123">
        <f>AVERAGE(F400:F402)</f>
        <v>8.8888888888888893</v>
      </c>
      <c r="V19" s="121">
        <f>_xlfn.STDEV.S(F400:F402)</f>
        <v>0.67357531405456272</v>
      </c>
      <c r="W19" s="122">
        <f>COUNT(F400:F402)</f>
        <v>3</v>
      </c>
      <c r="X19" s="120">
        <f>AVERAGE(G400:G402)</f>
        <v>7.5</v>
      </c>
      <c r="Y19" s="121">
        <f>_xlfn.STDEV.S(G400:G402)</f>
        <v>3.5355339059327378</v>
      </c>
      <c r="Z19" s="122">
        <f>COUNT(G400:G402)</f>
        <v>2</v>
      </c>
      <c r="AA19" s="120">
        <f>AVERAGE(H400:H402)</f>
        <v>8.9444444444444446</v>
      </c>
      <c r="AB19" s="121">
        <f>_xlfn.STDEV.S(H400:H402)</f>
        <v>0.58531409738070739</v>
      </c>
      <c r="AC19" s="122">
        <f>COUNT(H400:H402)</f>
        <v>3</v>
      </c>
      <c r="AD19" s="123">
        <f>AVERAGE(I400:I402)</f>
        <v>8.4722222222222232</v>
      </c>
      <c r="AE19" s="121">
        <f>_xlfn.STDEV.S(I400:I402)</f>
        <v>1.6079950709340349</v>
      </c>
      <c r="AF19" s="122">
        <f>COUNT(I400:I402)</f>
        <v>3</v>
      </c>
      <c r="AG19" s="123">
        <f>AVERAGE(J400:J402)</f>
        <v>8.9351851851851851</v>
      </c>
      <c r="AH19" s="121">
        <f>_xlfn.STDEV.S(J400:J402)</f>
        <v>0.76896461840720554</v>
      </c>
      <c r="AI19" s="122">
        <f>COUNT(J400:J402)</f>
        <v>3</v>
      </c>
    </row>
    <row r="20" spans="1:35" x14ac:dyDescent="0.25">
      <c r="A20" s="298"/>
      <c r="B20" s="282"/>
      <c r="C20" s="288"/>
      <c r="D20" s="147">
        <f>'12 anys'!F15</f>
        <v>4</v>
      </c>
      <c r="E20" s="147">
        <f>'12 anys'!H15</f>
        <v>2</v>
      </c>
      <c r="F20" s="148">
        <f>'12 anys'!I15</f>
        <v>3</v>
      </c>
      <c r="G20" s="147">
        <f>'12 anys'!K15</f>
        <v>1</v>
      </c>
      <c r="H20" s="147">
        <f>'12 anys'!P15</f>
        <v>2.6666666666666665</v>
      </c>
      <c r="I20" s="148">
        <f>'12 anys'!Q15</f>
        <v>1.8333333333333333</v>
      </c>
      <c r="J20" s="116">
        <f>'12 anys'!V15</f>
        <v>3.3666666666666663</v>
      </c>
      <c r="L20" s="308"/>
      <c r="M20" s="291"/>
      <c r="N20" s="151" t="s">
        <v>92</v>
      </c>
      <c r="O20" s="124">
        <f>AVERAGE(D403)</f>
        <v>4.333333333333333</v>
      </c>
      <c r="P20" s="261"/>
      <c r="Q20" s="126">
        <f>COUNT(D403)</f>
        <v>1</v>
      </c>
      <c r="R20" s="124">
        <f>AVERAGE(E403)</f>
        <v>2</v>
      </c>
      <c r="S20" s="261"/>
      <c r="T20" s="126">
        <f>COUNT(E403)</f>
        <v>1</v>
      </c>
      <c r="U20" s="127">
        <f>AVERAGE(F403)</f>
        <v>3.1666666666666665</v>
      </c>
      <c r="V20" s="261"/>
      <c r="W20" s="126">
        <f>COUNT(F403)</f>
        <v>1</v>
      </c>
      <c r="X20" s="264"/>
      <c r="Y20" s="261"/>
      <c r="Z20" s="265"/>
      <c r="AA20" s="124">
        <f>AVERAGE(H403)</f>
        <v>6</v>
      </c>
      <c r="AB20" s="261"/>
      <c r="AC20" s="126">
        <f>COUNT(H403)</f>
        <v>1</v>
      </c>
      <c r="AD20" s="127">
        <f>AVERAGE(I403)</f>
        <v>6</v>
      </c>
      <c r="AE20" s="261"/>
      <c r="AF20" s="126">
        <f>COUNT(I403)</f>
        <v>1</v>
      </c>
      <c r="AG20" s="127">
        <f>AVERAGE(J403)</f>
        <v>5.0555555555555554</v>
      </c>
      <c r="AH20" s="261"/>
      <c r="AI20" s="126">
        <f>COUNT(J403)</f>
        <v>1</v>
      </c>
    </row>
    <row r="21" spans="1:35" x14ac:dyDescent="0.25">
      <c r="A21" s="298"/>
      <c r="B21" s="282"/>
      <c r="C21" s="288"/>
      <c r="D21" s="147">
        <f>'12 anys'!F16</f>
        <v>5.25</v>
      </c>
      <c r="E21" s="147">
        <f>'12 anys'!H16</f>
        <v>6</v>
      </c>
      <c r="F21" s="148">
        <f>'12 anys'!I16</f>
        <v>5.625</v>
      </c>
      <c r="G21" s="147">
        <f>'12 anys'!K16</f>
        <v>4</v>
      </c>
      <c r="H21" s="147">
        <f>'12 anys'!P16</f>
        <v>5.5</v>
      </c>
      <c r="I21" s="148">
        <f>'12 anys'!Q16</f>
        <v>4.75</v>
      </c>
      <c r="J21" s="116">
        <f>'12 anys'!V16</f>
        <v>6.0750000000000002</v>
      </c>
      <c r="L21" s="308"/>
      <c r="M21" s="292" t="s">
        <v>88</v>
      </c>
      <c r="N21" s="152" t="s">
        <v>91</v>
      </c>
      <c r="O21" s="120">
        <f>AVERAGE(D404:D449)</f>
        <v>6.3140151515151528</v>
      </c>
      <c r="P21" s="173">
        <f>_xlfn.STDEV.S(D404:D449)</f>
        <v>1.4189422816772626</v>
      </c>
      <c r="Q21" s="122">
        <f>COUNT(D404:D449)</f>
        <v>44</v>
      </c>
      <c r="R21" s="120">
        <f>AVERAGE(E404:E449)</f>
        <v>5.6300813008130079</v>
      </c>
      <c r="S21" s="173">
        <f>_xlfn.STDEV.S(E404:E449)</f>
        <v>2.140713859103609</v>
      </c>
      <c r="T21" s="122">
        <f>COUNT(E404:E449)</f>
        <v>41</v>
      </c>
      <c r="U21" s="123">
        <f>AVERAGE(F404:F449)</f>
        <v>5.956249999999998</v>
      </c>
      <c r="V21" s="173">
        <f>_xlfn.STDEV.S(F404:F449)</f>
        <v>1.5990550797057737</v>
      </c>
      <c r="W21" s="122">
        <f>COUNT(F404:F449)</f>
        <v>44</v>
      </c>
      <c r="X21" s="120">
        <f>AVERAGE(G404:G449)</f>
        <v>6.1</v>
      </c>
      <c r="Y21" s="173">
        <f>_xlfn.STDEV.S(G404:G449)</f>
        <v>1.8070742213255415</v>
      </c>
      <c r="Z21" s="122">
        <f>COUNT(G404:G449)</f>
        <v>30</v>
      </c>
      <c r="AA21" s="120">
        <f>AVERAGE(H404:H449)</f>
        <v>7.4215909090909093</v>
      </c>
      <c r="AB21" s="173">
        <f>_xlfn.STDEV.S(H404:H449)</f>
        <v>1.1635205616947575</v>
      </c>
      <c r="AC21" s="122">
        <f>COUNT(H404:H449)</f>
        <v>44</v>
      </c>
      <c r="AD21" s="123">
        <f>AVERAGE(I404:I449)</f>
        <v>6.8732954545454534</v>
      </c>
      <c r="AE21" s="173">
        <f>_xlfn.STDEV.S(I404:I449)</f>
        <v>1.2094048704427793</v>
      </c>
      <c r="AF21" s="122">
        <f>COUNT(I404:I449)</f>
        <v>44</v>
      </c>
      <c r="AG21" s="123">
        <f>AVERAGE(J404:J449)</f>
        <v>6.7447530864197498</v>
      </c>
      <c r="AH21" s="173">
        <f>_xlfn.STDEV.S(J404:J449)</f>
        <v>1.0834450574062535</v>
      </c>
      <c r="AI21" s="122">
        <f>COUNT(J404:J449)</f>
        <v>45</v>
      </c>
    </row>
    <row r="22" spans="1:35" ht="15.75" thickBot="1" x14ac:dyDescent="0.3">
      <c r="A22" s="298"/>
      <c r="B22" s="282"/>
      <c r="C22" s="288"/>
      <c r="D22" s="147">
        <f>'12 anys'!F19</f>
        <v>5.25</v>
      </c>
      <c r="E22" s="147">
        <f>'12 anys'!H19</f>
        <v>6</v>
      </c>
      <c r="F22" s="148">
        <f>'12 anys'!I19</f>
        <v>5.625</v>
      </c>
      <c r="G22" s="147">
        <f>'12 anys'!K19</f>
        <v>3</v>
      </c>
      <c r="H22" s="147">
        <f>'12 anys'!P19</f>
        <v>6</v>
      </c>
      <c r="I22" s="148">
        <f>'12 anys'!Q19</f>
        <v>4.5</v>
      </c>
      <c r="J22" s="116">
        <f>'12 anys'!V19</f>
        <v>5.4249999999999998</v>
      </c>
      <c r="L22" s="309"/>
      <c r="M22" s="293"/>
      <c r="N22" s="153" t="s">
        <v>92</v>
      </c>
      <c r="O22" s="128">
        <f>AVERAGE(D450:D489)</f>
        <v>6.0379166666666686</v>
      </c>
      <c r="P22" s="129">
        <f>_xlfn.STDEV.S(D450:D489)</f>
        <v>1.6058031668113291</v>
      </c>
      <c r="Q22" s="130">
        <f>COUNT(D450:D489)</f>
        <v>40</v>
      </c>
      <c r="R22" s="128">
        <f>AVERAGE(E450:E489)</f>
        <v>5.7333333333333325</v>
      </c>
      <c r="S22" s="129">
        <f>_xlfn.STDEV.S(E450:E489)</f>
        <v>1.9410103986123761</v>
      </c>
      <c r="T22" s="130">
        <f>COUNT(E450:E489)</f>
        <v>40</v>
      </c>
      <c r="U22" s="131">
        <f>AVERAGE(F450:F489)</f>
        <v>5.8856249999999992</v>
      </c>
      <c r="V22" s="129">
        <f>_xlfn.STDEV.S(F450:F489)</f>
        <v>1.6858236503222241</v>
      </c>
      <c r="W22" s="130">
        <f>COUNT(F450:F489)</f>
        <v>40</v>
      </c>
      <c r="X22" s="128">
        <f>AVERAGE(G450:G489)</f>
        <v>5.375</v>
      </c>
      <c r="Y22" s="129">
        <f>_xlfn.STDEV.S(G450:G489)</f>
        <v>1.9797360527882695</v>
      </c>
      <c r="Z22" s="130">
        <f>COUNT(G450:G489)</f>
        <v>32</v>
      </c>
      <c r="AA22" s="128">
        <f>AVERAGE(H450:H489)</f>
        <v>7.2854166666666655</v>
      </c>
      <c r="AB22" s="129">
        <f>_xlfn.STDEV.S(H450:H489)</f>
        <v>1.2186068565949302</v>
      </c>
      <c r="AC22" s="130">
        <f>COUNT(H450:H489)</f>
        <v>40</v>
      </c>
      <c r="AD22" s="131">
        <f>AVERAGE(I450:I489)</f>
        <v>6.5114583333333345</v>
      </c>
      <c r="AE22" s="129">
        <f>_xlfn.STDEV.S(I450:I489)</f>
        <v>1.4464869116876753</v>
      </c>
      <c r="AF22" s="130">
        <f>COUNT(I450:I489)</f>
        <v>40</v>
      </c>
      <c r="AG22" s="131">
        <f>AVERAGE(J450:J489)</f>
        <v>6.7673611111111098</v>
      </c>
      <c r="AH22" s="129">
        <f>_xlfn.STDEV.S(J450:J489)</f>
        <v>1.1046286594637382</v>
      </c>
      <c r="AI22" s="130">
        <f>COUNT(J450:J489)</f>
        <v>40</v>
      </c>
    </row>
    <row r="23" spans="1:35" x14ac:dyDescent="0.25">
      <c r="A23" s="298"/>
      <c r="B23" s="282"/>
      <c r="C23" s="288"/>
      <c r="D23" s="147">
        <f>'12 anys'!F20</f>
        <v>5.5</v>
      </c>
      <c r="E23" s="147">
        <f>'12 anys'!H20</f>
        <v>6</v>
      </c>
      <c r="F23" s="148">
        <f>'12 anys'!I20</f>
        <v>5.75</v>
      </c>
      <c r="G23" s="147">
        <f>'12 anys'!K20</f>
        <v>6</v>
      </c>
      <c r="H23" s="147">
        <f>'12 anys'!P20</f>
        <v>5.333333333333333</v>
      </c>
      <c r="I23" s="148">
        <f>'12 anys'!Q20</f>
        <v>5.6666666666666661</v>
      </c>
      <c r="J23" s="116">
        <f>'12 anys'!V20</f>
        <v>6.4833333333333325</v>
      </c>
      <c r="L23" s="307" t="s">
        <v>125</v>
      </c>
      <c r="M23" s="290" t="s">
        <v>87</v>
      </c>
      <c r="N23" s="154" t="s">
        <v>91</v>
      </c>
      <c r="O23" s="120">
        <f>AVERAGE(D490:D491)</f>
        <v>9.5</v>
      </c>
      <c r="P23" s="121">
        <f>_xlfn.STDEV.S(D490:D491)</f>
        <v>0.70710678118654757</v>
      </c>
      <c r="Q23" s="122">
        <f>COUNT(D490:D491)</f>
        <v>2</v>
      </c>
      <c r="R23" s="120">
        <f>AVERAGE(E490:E491)</f>
        <v>9</v>
      </c>
      <c r="S23" s="121">
        <f>_xlfn.STDEV.S(E490:E491)</f>
        <v>0.70710678118654757</v>
      </c>
      <c r="T23" s="122">
        <f>COUNT(E490:E491)</f>
        <v>2</v>
      </c>
      <c r="U23" s="123">
        <f>AVERAGE(F490:F491)</f>
        <v>9.25</v>
      </c>
      <c r="V23" s="121">
        <f>_xlfn.STDEV.S(F490:F491)</f>
        <v>0.70710678118654757</v>
      </c>
      <c r="W23" s="122">
        <f>COUNT(F490:F491)</f>
        <v>2</v>
      </c>
      <c r="X23" s="120">
        <f>AVERAGE(G490:G491)</f>
        <v>8</v>
      </c>
      <c r="Y23" s="121">
        <f>_xlfn.STDEV.S(G490:G491)</f>
        <v>0</v>
      </c>
      <c r="Z23" s="122">
        <f>COUNT(G490:G491)</f>
        <v>2</v>
      </c>
      <c r="AA23" s="120">
        <f>AVERAGE(H490:H491)</f>
        <v>8.5833333333333339</v>
      </c>
      <c r="AB23" s="121">
        <f>_xlfn.STDEV.S(H490:H491)</f>
        <v>1.2963624321753322</v>
      </c>
      <c r="AC23" s="122">
        <f>COUNT(H490:H491)</f>
        <v>2</v>
      </c>
      <c r="AD23" s="123">
        <f>AVERAGE(I490:I491)</f>
        <v>8.2916666666666679</v>
      </c>
      <c r="AE23" s="121">
        <f>_xlfn.STDEV.S(I490:I491)</f>
        <v>0.6481812160876681</v>
      </c>
      <c r="AF23" s="122">
        <f>COUNT(I490:I491)</f>
        <v>2</v>
      </c>
      <c r="AG23" s="123">
        <f>AVERAGE(J490:J491)</f>
        <v>8.7708333333333339</v>
      </c>
      <c r="AH23" s="121">
        <f>_xlfn.STDEV.S(J490:J491)</f>
        <v>0.67764399863710723</v>
      </c>
      <c r="AI23" s="122">
        <f>COUNT(J490:J491)</f>
        <v>2</v>
      </c>
    </row>
    <row r="24" spans="1:35" x14ac:dyDescent="0.25">
      <c r="A24" s="298"/>
      <c r="B24" s="282"/>
      <c r="C24" s="288"/>
      <c r="D24" s="147">
        <f>'12 anys'!F21</f>
        <v>5.75</v>
      </c>
      <c r="E24" s="147">
        <f>'12 anys'!H21</f>
        <v>3</v>
      </c>
      <c r="F24" s="148">
        <f>'12 anys'!I21</f>
        <v>4.375</v>
      </c>
      <c r="G24" s="147">
        <f>'12 anys'!K21</f>
        <v>3</v>
      </c>
      <c r="H24" s="147">
        <f>'12 anys'!P21</f>
        <v>4.666666666666667</v>
      </c>
      <c r="I24" s="148">
        <f>'12 anys'!Q21</f>
        <v>3.8333333333333335</v>
      </c>
      <c r="J24" s="116">
        <f>'12 anys'!V21</f>
        <v>4.6416666666666675</v>
      </c>
      <c r="L24" s="308"/>
      <c r="M24" s="291"/>
      <c r="N24" s="151" t="s">
        <v>92</v>
      </c>
      <c r="O24" s="168"/>
      <c r="P24" s="262"/>
      <c r="Q24" s="263"/>
      <c r="R24" s="264"/>
      <c r="S24" s="262"/>
      <c r="T24" s="263"/>
      <c r="U24" s="270"/>
      <c r="V24" s="262"/>
      <c r="W24" s="265"/>
      <c r="X24" s="168"/>
      <c r="Y24" s="262"/>
      <c r="Z24" s="263"/>
      <c r="AA24" s="266"/>
      <c r="AB24" s="262"/>
      <c r="AC24" s="263"/>
      <c r="AD24" s="271"/>
      <c r="AE24" s="262"/>
      <c r="AF24" s="263"/>
      <c r="AG24" s="271"/>
      <c r="AH24" s="262"/>
      <c r="AI24" s="265"/>
    </row>
    <row r="25" spans="1:35" x14ac:dyDescent="0.25">
      <c r="A25" s="298"/>
      <c r="B25" s="282"/>
      <c r="C25" s="288"/>
      <c r="D25" s="147">
        <f>'12 anys'!F22</f>
        <v>6.25</v>
      </c>
      <c r="E25" s="147">
        <f>'12 anys'!H22</f>
        <v>3</v>
      </c>
      <c r="F25" s="148">
        <f>'12 anys'!I22</f>
        <v>4.625</v>
      </c>
      <c r="G25" s="147">
        <f>'12 anys'!K22</f>
        <v>3</v>
      </c>
      <c r="H25" s="147">
        <f>'12 anys'!P22</f>
        <v>5</v>
      </c>
      <c r="I25" s="148">
        <f>'12 anys'!Q22</f>
        <v>4</v>
      </c>
      <c r="J25" s="116">
        <f>'12 anys'!V22</f>
        <v>4.7249999999999996</v>
      </c>
      <c r="L25" s="308"/>
      <c r="M25" s="292" t="s">
        <v>88</v>
      </c>
      <c r="N25" s="152" t="s">
        <v>91</v>
      </c>
      <c r="O25" s="120">
        <f>AVERAGE(D492:D542)</f>
        <v>6.8424836601307195</v>
      </c>
      <c r="P25" s="121">
        <f>_xlfn.STDEV.S(D492:D542)</f>
        <v>1.359821531286328</v>
      </c>
      <c r="Q25" s="122">
        <f>COUNT(D492:D542)</f>
        <v>51</v>
      </c>
      <c r="R25" s="120">
        <f>AVERAGE(E492:E542)</f>
        <v>6.56045751633987</v>
      </c>
      <c r="S25" s="121">
        <f>_xlfn.STDEV.S(E492:E542)</f>
        <v>1.5908661539632116</v>
      </c>
      <c r="T25" s="122">
        <f>COUNT(E492:E542)</f>
        <v>51</v>
      </c>
      <c r="U25" s="123">
        <f>AVERAGE(F492:F542)</f>
        <v>6.7014705882352938</v>
      </c>
      <c r="V25" s="121">
        <f>_xlfn.STDEV.S(F492:F542)</f>
        <v>1.352739715748041</v>
      </c>
      <c r="W25" s="122">
        <f>COUNT(F492:F542)</f>
        <v>51</v>
      </c>
      <c r="X25" s="120">
        <f>AVERAGE(G492:G542)</f>
        <v>5.7777777777777777</v>
      </c>
      <c r="Y25" s="121">
        <f>_xlfn.STDEV.S(G492:G542)</f>
        <v>2.1000610491736684</v>
      </c>
      <c r="Z25" s="122">
        <f>COUNT(G492:G542)</f>
        <v>27</v>
      </c>
      <c r="AA25" s="120">
        <f>AVERAGE(H492:H542)</f>
        <v>6.1212121212121211</v>
      </c>
      <c r="AB25" s="121">
        <f>_xlfn.STDEV.S(H492:H542)</f>
        <v>1.7752507291971882</v>
      </c>
      <c r="AC25" s="122">
        <f>COUNT(H492:H542)</f>
        <v>33</v>
      </c>
      <c r="AD25" s="123">
        <f>AVERAGE(I492:I542)</f>
        <v>5.8142857142857141</v>
      </c>
      <c r="AE25" s="121">
        <f>_xlfn.STDEV.S(I492:I542)</f>
        <v>1.7963158687380427</v>
      </c>
      <c r="AF25" s="122">
        <f>COUNT(I492:I542)</f>
        <v>35</v>
      </c>
      <c r="AG25" s="123">
        <f>AVERAGE(J492:J542)</f>
        <v>6.4763888888888879</v>
      </c>
      <c r="AH25" s="121">
        <f>_xlfn.STDEV.S(J492:J542)</f>
        <v>1.3323971250214579</v>
      </c>
      <c r="AI25" s="122">
        <f>COUNT(J492:J542)</f>
        <v>51</v>
      </c>
    </row>
    <row r="26" spans="1:35" ht="15.75" thickBot="1" x14ac:dyDescent="0.3">
      <c r="A26" s="298"/>
      <c r="B26" s="282"/>
      <c r="C26" s="288"/>
      <c r="D26" s="147">
        <f>'12 anys'!F24</f>
        <v>7</v>
      </c>
      <c r="E26" s="147">
        <f>'12 anys'!H24</f>
        <v>8</v>
      </c>
      <c r="F26" s="148">
        <f>'12 anys'!I24</f>
        <v>7.5</v>
      </c>
      <c r="G26" s="147">
        <f>'12 anys'!K24</f>
        <v>5</v>
      </c>
      <c r="H26" s="147">
        <f>'12 anys'!P24</f>
        <v>7.333333333333333</v>
      </c>
      <c r="I26" s="148">
        <f>'12 anys'!Q24</f>
        <v>6.1666666666666661</v>
      </c>
      <c r="J26" s="116">
        <f>'12 anys'!V24</f>
        <v>7.9333333333333327</v>
      </c>
      <c r="L26" s="309"/>
      <c r="M26" s="293"/>
      <c r="N26" s="153" t="s">
        <v>92</v>
      </c>
      <c r="O26" s="128">
        <f>AVERAGE(D543:D570)</f>
        <v>6.4104938271604928</v>
      </c>
      <c r="P26" s="129">
        <f>_xlfn.STDEV.S(D543:D570)</f>
        <v>1.3339193275443373</v>
      </c>
      <c r="Q26" s="130">
        <f>COUNT(D543:D570)</f>
        <v>27</v>
      </c>
      <c r="R26" s="128">
        <f>AVERAGE(E543:E570)</f>
        <v>6.432098765432098</v>
      </c>
      <c r="S26" s="129">
        <f>_xlfn.STDEV.S(E543:E570)</f>
        <v>1.6292329872128033</v>
      </c>
      <c r="T26" s="130">
        <f>COUNT(E543:E570)</f>
        <v>27</v>
      </c>
      <c r="U26" s="131">
        <f>AVERAGE(F543:F570)</f>
        <v>6.4212962962962976</v>
      </c>
      <c r="V26" s="129">
        <f>_xlfn.STDEV.S(F543:F570)</f>
        <v>1.372342679580947</v>
      </c>
      <c r="W26" s="130">
        <f>COUNT(F543:F570)</f>
        <v>27</v>
      </c>
      <c r="X26" s="128">
        <f>AVERAGE(G543:G570)</f>
        <v>5.8</v>
      </c>
      <c r="Y26" s="129">
        <f>_xlfn.STDEV.S(G543:G570)</f>
        <v>1.8027756377319946</v>
      </c>
      <c r="Z26" s="130">
        <f>COUNT(G543:G570)</f>
        <v>25</v>
      </c>
      <c r="AA26" s="128">
        <f>AVERAGE(H543:H570)</f>
        <v>6.5625</v>
      </c>
      <c r="AB26" s="129">
        <f>_xlfn.STDEV.S(H543:H570)</f>
        <v>1.4929888480772691</v>
      </c>
      <c r="AC26" s="130">
        <f>COUNT(H543:H570)</f>
        <v>24</v>
      </c>
      <c r="AD26" s="131">
        <f>AVERAGE(I543:I570)</f>
        <v>6.11</v>
      </c>
      <c r="AE26" s="129">
        <f>_xlfn.STDEV.S(I543:I570)</f>
        <v>1.6551197226473648</v>
      </c>
      <c r="AF26" s="130">
        <f>COUNT(I543:I570)</f>
        <v>25</v>
      </c>
      <c r="AG26" s="131">
        <f>AVERAGE(J543:J570)</f>
        <v>6.3191872427983533</v>
      </c>
      <c r="AH26" s="129">
        <f>_xlfn.STDEV.S(J543:J570)</f>
        <v>1.3854397362771462</v>
      </c>
      <c r="AI26" s="130">
        <f>COUNT(J543:J570)</f>
        <v>27</v>
      </c>
    </row>
    <row r="27" spans="1:35" ht="15.75" thickBot="1" x14ac:dyDescent="0.3">
      <c r="A27" s="298"/>
      <c r="B27" s="282"/>
      <c r="C27" s="288"/>
      <c r="D27" s="147">
        <f>'12 anys'!F25</f>
        <v>5.25</v>
      </c>
      <c r="E27" s="147">
        <f>'12 anys'!H25</f>
        <v>3</v>
      </c>
      <c r="F27" s="148">
        <f>'12 anys'!I25</f>
        <v>4.125</v>
      </c>
      <c r="G27" s="147">
        <f>'12 anys'!K25</f>
        <v>1</v>
      </c>
      <c r="H27" s="147">
        <f>'12 anys'!P25</f>
        <v>5.5</v>
      </c>
      <c r="I27" s="148">
        <f>'12 anys'!Q25</f>
        <v>3.25</v>
      </c>
      <c r="J27" s="116">
        <f>'12 anys'!V25</f>
        <v>4.0750000000000002</v>
      </c>
      <c r="L27" s="156"/>
      <c r="M27" s="156"/>
      <c r="N27" s="156"/>
      <c r="O27" s="136"/>
      <c r="P27" s="136"/>
      <c r="Q27" s="137"/>
      <c r="R27" s="136"/>
      <c r="S27" s="136"/>
      <c r="T27" s="137"/>
      <c r="U27" s="136"/>
      <c r="V27" s="136"/>
      <c r="W27" s="137"/>
      <c r="X27" s="136"/>
      <c r="Y27" s="136"/>
      <c r="Z27" s="137"/>
      <c r="AA27" s="136"/>
      <c r="AB27" s="136"/>
      <c r="AC27" s="137"/>
      <c r="AD27" s="136"/>
      <c r="AE27" s="136"/>
      <c r="AF27" s="137"/>
      <c r="AG27" s="136"/>
      <c r="AH27" s="136"/>
      <c r="AI27" s="138"/>
    </row>
    <row r="28" spans="1:35" x14ac:dyDescent="0.25">
      <c r="A28" s="298"/>
      <c r="B28" s="282"/>
      <c r="C28" s="288"/>
      <c r="D28" s="147">
        <f>'12 anys'!F26</f>
        <v>8.75</v>
      </c>
      <c r="E28" s="147">
        <f>'12 anys'!H26</f>
        <v>7</v>
      </c>
      <c r="F28" s="148">
        <f>'12 anys'!I26</f>
        <v>7.875</v>
      </c>
      <c r="G28" s="147">
        <f>'12 anys'!K26</f>
        <v>5</v>
      </c>
      <c r="H28" s="147">
        <f>'12 anys'!P26</f>
        <v>8</v>
      </c>
      <c r="I28" s="148">
        <f>'12 anys'!Q26</f>
        <v>6.5</v>
      </c>
      <c r="J28" s="116">
        <f>'12 anys'!V26</f>
        <v>7.6749999999999998</v>
      </c>
      <c r="L28" s="307" t="s">
        <v>126</v>
      </c>
      <c r="M28" s="290" t="s">
        <v>87</v>
      </c>
      <c r="N28" s="154" t="s">
        <v>91</v>
      </c>
      <c r="O28" s="132">
        <f t="shared" ref="O28:P31" si="0">AVERAGE(O3,O7,O11,O15)</f>
        <v>7.6601190476190482</v>
      </c>
      <c r="P28" s="133">
        <f t="shared" si="0"/>
        <v>1.5460801087752014</v>
      </c>
      <c r="Q28" s="134">
        <f>Q3+Q7+Q11+Q15</f>
        <v>26</v>
      </c>
      <c r="R28" s="132">
        <f t="shared" ref="R28:S31" si="1">AVERAGE(R3,R7,R11,R15)</f>
        <v>7.878571428571429</v>
      </c>
      <c r="S28" s="133">
        <f t="shared" si="1"/>
        <v>1.2613104989847173</v>
      </c>
      <c r="T28" s="134">
        <f>T3+T7+T11+T15</f>
        <v>26</v>
      </c>
      <c r="U28" s="135">
        <f t="shared" ref="U28:V31" si="2">(U3+U7+U11+U15)/4</f>
        <v>7.7693452380952381</v>
      </c>
      <c r="V28" s="133">
        <f t="shared" si="2"/>
        <v>1.3705521830539824</v>
      </c>
      <c r="W28" s="134">
        <f>W3+W7+W11+W15</f>
        <v>26</v>
      </c>
      <c r="X28" s="132">
        <f t="shared" ref="X28:Y31" si="3">AVERAGE(X3,X7,X11,X15)</f>
        <v>7.0428571428571427</v>
      </c>
      <c r="Y28" s="142">
        <f t="shared" si="3"/>
        <v>1.4371509417047932</v>
      </c>
      <c r="Z28" s="134">
        <f>SUM(Z3,Z7,Z11,Z15)</f>
        <v>26</v>
      </c>
      <c r="AA28" s="132">
        <f t="shared" ref="AA28:AB31" si="4">AVERAGE(AA3,AA7,AA11,AA15)</f>
        <v>7.9392857142857149</v>
      </c>
      <c r="AB28" s="142">
        <f t="shared" si="4"/>
        <v>1.0760760315248721</v>
      </c>
      <c r="AC28" s="134">
        <f>SUM(AC3,AC7,AC11,AC15)</f>
        <v>26</v>
      </c>
      <c r="AD28" s="135">
        <f t="shared" ref="AD28:AE31" si="5">(AD3+AD7+AD11+AD15)/4</f>
        <v>7.53125</v>
      </c>
      <c r="AE28" s="142">
        <f t="shared" si="5"/>
        <v>1.1000813255240427</v>
      </c>
      <c r="AF28" s="134">
        <f>SUM(AF3,AF7,AF11,AF15)</f>
        <v>26</v>
      </c>
      <c r="AG28" s="135">
        <f t="shared" ref="AG28:AH31" si="6">(AG3+AG7+AG11+AG15)/4</f>
        <v>7.6424355158730162</v>
      </c>
      <c r="AH28" s="142">
        <f t="shared" si="6"/>
        <v>0.96844258627617752</v>
      </c>
      <c r="AI28" s="134">
        <f>SUM(AI3,AI7,AI11,AI15)</f>
        <v>26</v>
      </c>
    </row>
    <row r="29" spans="1:35" x14ac:dyDescent="0.25">
      <c r="A29" s="298"/>
      <c r="B29" s="282"/>
      <c r="C29" s="288"/>
      <c r="D29" s="147">
        <f>'12 anys'!F31</f>
        <v>7.75</v>
      </c>
      <c r="E29" s="147">
        <f>'12 anys'!H31</f>
        <v>9</v>
      </c>
      <c r="F29" s="148">
        <f>'12 anys'!I31</f>
        <v>8.375</v>
      </c>
      <c r="G29" s="147">
        <f>'12 anys'!K31</f>
        <v>6</v>
      </c>
      <c r="H29" s="147">
        <f>'12 anys'!P31</f>
        <v>7.75</v>
      </c>
      <c r="I29" s="148">
        <f>'12 anys'!Q31</f>
        <v>6.875</v>
      </c>
      <c r="J29" s="116">
        <f>'12 anys'!V31</f>
        <v>8.4499999999999993</v>
      </c>
      <c r="L29" s="308"/>
      <c r="M29" s="291"/>
      <c r="N29" s="151" t="s">
        <v>92</v>
      </c>
      <c r="O29" s="124">
        <f t="shared" si="0"/>
        <v>6.546875</v>
      </c>
      <c r="P29" s="125">
        <f t="shared" si="0"/>
        <v>1.5203626530563485</v>
      </c>
      <c r="Q29" s="126">
        <f>Q4+Q8+Q12+Q16</f>
        <v>17</v>
      </c>
      <c r="R29" s="124">
        <f t="shared" si="1"/>
        <v>7.4812500000000002</v>
      </c>
      <c r="S29" s="125">
        <f t="shared" si="1"/>
        <v>1.1700840376253852</v>
      </c>
      <c r="T29" s="126">
        <f>T4+T8+T12+T16</f>
        <v>17</v>
      </c>
      <c r="U29" s="127">
        <f t="shared" si="2"/>
        <v>7.0140625000000005</v>
      </c>
      <c r="V29" s="125">
        <f t="shared" si="2"/>
        <v>1.3084383958900567</v>
      </c>
      <c r="W29" s="126">
        <f>W4+W8+W12+W16</f>
        <v>17</v>
      </c>
      <c r="X29" s="124">
        <f t="shared" si="3"/>
        <v>6.125</v>
      </c>
      <c r="Y29" s="125">
        <f t="shared" si="3"/>
        <v>1.8111036505222524</v>
      </c>
      <c r="Z29" s="126">
        <f>SUM(Z4,Z8,Z12,Z16)</f>
        <v>17</v>
      </c>
      <c r="AA29" s="124">
        <f t="shared" si="4"/>
        <v>7.4312500000000004</v>
      </c>
      <c r="AB29" s="125">
        <f t="shared" si="4"/>
        <v>0.86356210430664126</v>
      </c>
      <c r="AC29" s="126">
        <f>SUM(AC4,AC8,AC12,AC16)</f>
        <v>17</v>
      </c>
      <c r="AD29" s="127">
        <f t="shared" si="5"/>
        <v>6.8171875000000002</v>
      </c>
      <c r="AE29" s="125">
        <f t="shared" si="5"/>
        <v>1.2222748104994738</v>
      </c>
      <c r="AF29" s="126">
        <f>SUM(AF4,AF8,AF12,AF16)</f>
        <v>17</v>
      </c>
      <c r="AG29" s="127">
        <f t="shared" si="6"/>
        <v>7.1364583333333336</v>
      </c>
      <c r="AH29" s="125">
        <f t="shared" si="6"/>
        <v>0.88788238662538099</v>
      </c>
      <c r="AI29" s="122">
        <f>SUM(AI4,AI8,AI12,AI16)</f>
        <v>17</v>
      </c>
    </row>
    <row r="30" spans="1:35" x14ac:dyDescent="0.25">
      <c r="A30" s="298"/>
      <c r="B30" s="282"/>
      <c r="C30" s="288"/>
      <c r="D30" s="147">
        <f>'12 anys'!F32</f>
        <v>7.5</v>
      </c>
      <c r="E30" s="147">
        <f>'12 anys'!H32</f>
        <v>8</v>
      </c>
      <c r="F30" s="148">
        <f>'12 anys'!I32</f>
        <v>7.75</v>
      </c>
      <c r="G30" s="147">
        <f>'12 anys'!K32</f>
        <v>5</v>
      </c>
      <c r="H30" s="147">
        <f>'12 anys'!P32</f>
        <v>6.5</v>
      </c>
      <c r="I30" s="148">
        <f>'12 anys'!Q32</f>
        <v>5.75</v>
      </c>
      <c r="J30" s="116">
        <f>'12 anys'!V32</f>
        <v>6.9</v>
      </c>
      <c r="L30" s="308"/>
      <c r="M30" s="292" t="s">
        <v>88</v>
      </c>
      <c r="N30" s="152" t="s">
        <v>91</v>
      </c>
      <c r="O30" s="120">
        <f t="shared" si="0"/>
        <v>5.9895943999719412</v>
      </c>
      <c r="P30" s="121">
        <f t="shared" si="0"/>
        <v>1.9346764146284203</v>
      </c>
      <c r="Q30" s="122">
        <f>Q5+Q9+Q13+Q17</f>
        <v>194</v>
      </c>
      <c r="R30" s="120">
        <f t="shared" si="1"/>
        <v>6.6900000134600583</v>
      </c>
      <c r="S30" s="121">
        <f t="shared" si="1"/>
        <v>1.9617660227298301</v>
      </c>
      <c r="T30" s="122">
        <f>T5+T9+T13+T17</f>
        <v>193</v>
      </c>
      <c r="U30" s="123">
        <f t="shared" si="2"/>
        <v>6.3277283944827136</v>
      </c>
      <c r="V30" s="121">
        <f t="shared" si="2"/>
        <v>1.8946012180559579</v>
      </c>
      <c r="W30" s="122">
        <f>W5+W9+W13+W17</f>
        <v>194</v>
      </c>
      <c r="X30" s="120">
        <f t="shared" si="3"/>
        <v>4.8610820598195739</v>
      </c>
      <c r="Y30" s="121">
        <f t="shared" si="3"/>
        <v>2.3079924008955541</v>
      </c>
      <c r="Z30" s="122">
        <f>SUM(Z5,Z9,Z13,Z17)</f>
        <v>194</v>
      </c>
      <c r="AA30" s="120">
        <f t="shared" si="4"/>
        <v>6.1834266095102004</v>
      </c>
      <c r="AB30" s="121">
        <f t="shared" si="4"/>
        <v>1.9230346855244003</v>
      </c>
      <c r="AC30" s="122">
        <f>SUM(AC5,AC9,AC13,AC17)</f>
        <v>193</v>
      </c>
      <c r="AD30" s="123">
        <f t="shared" si="5"/>
        <v>5.5606024841569059</v>
      </c>
      <c r="AE30" s="121">
        <f t="shared" si="5"/>
        <v>2.0292326111341978</v>
      </c>
      <c r="AF30" s="122">
        <f>SUM(AF5,AF9,AF13,AF17)</f>
        <v>194</v>
      </c>
      <c r="AG30" s="123">
        <f t="shared" si="6"/>
        <v>6.4263586559909367</v>
      </c>
      <c r="AH30" s="121">
        <f t="shared" si="6"/>
        <v>1.7181514202599439</v>
      </c>
      <c r="AI30" s="174">
        <f>SUM(AI5,AI9,AI13,AI17)</f>
        <v>194</v>
      </c>
    </row>
    <row r="31" spans="1:35" ht="15.75" thickBot="1" x14ac:dyDescent="0.3">
      <c r="A31" s="298"/>
      <c r="B31" s="282"/>
      <c r="C31" s="288"/>
      <c r="D31" s="147">
        <f>'12 anys'!F35</f>
        <v>5</v>
      </c>
      <c r="E31" s="147">
        <f>'12 anys'!H35</f>
        <v>6</v>
      </c>
      <c r="F31" s="148">
        <f>'12 anys'!I35</f>
        <v>5.5</v>
      </c>
      <c r="G31" s="147">
        <f>'12 anys'!K35</f>
        <v>4</v>
      </c>
      <c r="H31" s="147">
        <f>'12 anys'!P35</f>
        <v>5.75</v>
      </c>
      <c r="I31" s="148">
        <f>'12 anys'!Q35</f>
        <v>4.875</v>
      </c>
      <c r="J31" s="116">
        <f>'12 anys'!V35</f>
        <v>6.34375</v>
      </c>
      <c r="L31" s="309"/>
      <c r="M31" s="293"/>
      <c r="N31" s="153" t="s">
        <v>92</v>
      </c>
      <c r="O31" s="128">
        <f t="shared" si="0"/>
        <v>5.4627552287377403</v>
      </c>
      <c r="P31" s="129">
        <f t="shared" si="0"/>
        <v>1.9175104381081087</v>
      </c>
      <c r="Q31" s="130">
        <f>Q6+Q10+Q14+Q18</f>
        <v>159</v>
      </c>
      <c r="R31" s="128">
        <f t="shared" si="1"/>
        <v>6.4266665624739518</v>
      </c>
      <c r="S31" s="129">
        <f t="shared" si="1"/>
        <v>1.9353167787953551</v>
      </c>
      <c r="T31" s="130">
        <f>T6+T10+T14+T18</f>
        <v>159</v>
      </c>
      <c r="U31" s="131">
        <f t="shared" si="2"/>
        <v>5.9447108956058461</v>
      </c>
      <c r="V31" s="129">
        <f t="shared" si="2"/>
        <v>1.8596050637430641</v>
      </c>
      <c r="W31" s="130">
        <f>W6+W10+W14+W18</f>
        <v>159</v>
      </c>
      <c r="X31" s="128">
        <f t="shared" si="3"/>
        <v>5.0422525503170661</v>
      </c>
      <c r="Y31" s="129">
        <f t="shared" si="3"/>
        <v>2.2799158129052493</v>
      </c>
      <c r="Z31" s="130">
        <f>SUM(Z6,Z10,Z14,Z18)</f>
        <v>158</v>
      </c>
      <c r="AA31" s="128">
        <f t="shared" si="4"/>
        <v>5.8648907018421275</v>
      </c>
      <c r="AB31" s="129">
        <f t="shared" si="4"/>
        <v>2.0355587057679996</v>
      </c>
      <c r="AC31" s="130">
        <f>SUM(AC6,AC10,AC14,AC18)</f>
        <v>159</v>
      </c>
      <c r="AD31" s="131">
        <f t="shared" si="5"/>
        <v>5.4794995623905978</v>
      </c>
      <c r="AE31" s="129">
        <f t="shared" si="5"/>
        <v>2.0517274068523284</v>
      </c>
      <c r="AF31" s="130">
        <f>SUM(AF6,AF10,AF14,AF18)</f>
        <v>159</v>
      </c>
      <c r="AG31" s="131">
        <f t="shared" si="6"/>
        <v>6.1264175777017176</v>
      </c>
      <c r="AH31" s="129">
        <f t="shared" si="6"/>
        <v>1.6673144245153559</v>
      </c>
      <c r="AI31" s="130">
        <f>SUM(AI6,AI10,AI14,AI18)</f>
        <v>159</v>
      </c>
    </row>
    <row r="32" spans="1:35" ht="15.75" thickBot="1" x14ac:dyDescent="0.3">
      <c r="A32" s="298"/>
      <c r="B32" s="282"/>
      <c r="C32" s="288"/>
      <c r="D32" s="147">
        <f>'12 anys'!F39</f>
        <v>3.75</v>
      </c>
      <c r="E32" s="147">
        <f>'12 anys'!H39</f>
        <v>3</v>
      </c>
      <c r="F32" s="148">
        <f>'12 anys'!I39</f>
        <v>3.375</v>
      </c>
      <c r="G32" s="147">
        <f>'12 anys'!K39</f>
        <v>2</v>
      </c>
      <c r="H32" s="147">
        <f>'12 anys'!P39</f>
        <v>2.5</v>
      </c>
      <c r="I32" s="148">
        <f>'12 anys'!Q39</f>
        <v>2.25</v>
      </c>
      <c r="J32" s="116">
        <f>'12 anys'!V39</f>
        <v>3.15625</v>
      </c>
      <c r="L32" s="165"/>
      <c r="M32" s="165"/>
      <c r="N32" s="156"/>
      <c r="O32" s="133"/>
      <c r="P32" s="267"/>
      <c r="Q32" s="133"/>
      <c r="R32" s="133"/>
      <c r="S32" s="167"/>
      <c r="T32" s="268"/>
      <c r="U32" s="268"/>
      <c r="V32" s="268"/>
      <c r="W32" s="268"/>
      <c r="X32" s="268"/>
      <c r="Y32" s="268"/>
      <c r="Z32" s="268"/>
      <c r="AA32" s="268"/>
      <c r="AB32" s="268"/>
      <c r="AC32" s="167"/>
      <c r="AD32" s="268"/>
      <c r="AE32" s="268"/>
      <c r="AF32" s="268"/>
      <c r="AG32" s="268"/>
      <c r="AH32" s="268"/>
      <c r="AI32" s="268"/>
    </row>
    <row r="33" spans="1:35" x14ac:dyDescent="0.25">
      <c r="A33" s="298"/>
      <c r="B33" s="282"/>
      <c r="C33" s="288"/>
      <c r="D33" s="147">
        <f>'12 anys'!F40</f>
        <v>6.75</v>
      </c>
      <c r="E33" s="147">
        <f>'12 anys'!H40</f>
        <v>6</v>
      </c>
      <c r="F33" s="148">
        <f>'12 anys'!I40</f>
        <v>6.375</v>
      </c>
      <c r="G33" s="147">
        <f>'12 anys'!K40</f>
        <v>6</v>
      </c>
      <c r="H33" s="147">
        <f>'12 anys'!P40</f>
        <v>8</v>
      </c>
      <c r="I33" s="148">
        <f>'12 anys'!Q40</f>
        <v>7</v>
      </c>
      <c r="J33" s="116">
        <f>'12 anys'!V40</f>
        <v>7.09375</v>
      </c>
      <c r="L33" s="307" t="s">
        <v>127</v>
      </c>
      <c r="M33" s="290" t="s">
        <v>87</v>
      </c>
      <c r="N33" s="154" t="s">
        <v>91</v>
      </c>
      <c r="O33" s="132">
        <f t="shared" ref="O33:P36" si="7">AVERAGE(O3,O7,O11,O15,O19,O23)</f>
        <v>8.2085978835978839</v>
      </c>
      <c r="P33" s="133">
        <f t="shared" si="7"/>
        <v>1.2883829515158691</v>
      </c>
      <c r="Q33" s="134">
        <f>Q3+Q7+Q11+Q15+Q19+Q23</f>
        <v>31</v>
      </c>
      <c r="R33" s="132">
        <f t="shared" ref="R33:S36" si="8">AVERAGE(R3,R7,R11,R15,R19,R23)</f>
        <v>8.1968253968253979</v>
      </c>
      <c r="S33" s="142">
        <f t="shared" si="8"/>
        <v>1.0549498410525071</v>
      </c>
      <c r="T33" s="134">
        <f>T3+T7+T11+T15+T19+T23</f>
        <v>31</v>
      </c>
      <c r="U33" s="135">
        <f>AVERAGE(U3,U7,U11,U15,U19,U23)</f>
        <v>8.2027116402116409</v>
      </c>
      <c r="V33" s="142">
        <f>AVERAGE(V3,V7,V11,V15,V19,V23)</f>
        <v>1.1438151379095067</v>
      </c>
      <c r="W33" s="134">
        <f>SUM(W3,W7,W11,W15,W19,W23)</f>
        <v>31</v>
      </c>
      <c r="X33" s="132">
        <f>AVERAGE(X3,X7,X11,X15,X19,X23)</f>
        <v>7.2785714285714285</v>
      </c>
      <c r="Y33" s="142">
        <f>AVERAGE(Y3,Y7,Y11,Y15,Y19,Y23)</f>
        <v>1.547356278791985</v>
      </c>
      <c r="Z33" s="134">
        <f>SUM(Z3,Z7,Z11,Z15,Z19,Z23)</f>
        <v>30</v>
      </c>
      <c r="AA33" s="132">
        <f>AVERAGE(AA3,AA7,AA11,AA15,AA19,AA23)</f>
        <v>8.2141534391534403</v>
      </c>
      <c r="AB33" s="142">
        <f>AVERAGE(AB3,AB7,AB11,AB15,AB19,AB23)</f>
        <v>1.030996775942588</v>
      </c>
      <c r="AC33" s="134">
        <f>SUM(AC3,AC7,AC11,AC15,AC19,AC23)</f>
        <v>31</v>
      </c>
      <c r="AD33" s="135">
        <f>AVERAGE(AD3,AD7,AD11,AD15,AD19,AD23)</f>
        <v>7.814814814814814</v>
      </c>
      <c r="AE33" s="142">
        <f>AVERAGE(AE3,AE7,AE11,AE15,AE19,AE23)</f>
        <v>1.1094169315196456</v>
      </c>
      <c r="AF33" s="134">
        <f>SUM(AF3,AF7,AF11,AF15,AF19,AF23)</f>
        <v>31</v>
      </c>
      <c r="AG33" s="135">
        <f>AVERAGE(AG3,AG7,AG11,AG15,AG19,AG23)</f>
        <v>8.045960097001764</v>
      </c>
      <c r="AH33" s="142">
        <f>AVERAGE(AH3,AH7,AH11,AH15,AH19,AH23)</f>
        <v>0.88672982702483705</v>
      </c>
      <c r="AI33" s="134">
        <f>SUM(AI3,AI7,AI11,AI15,AI19,AI23)</f>
        <v>31</v>
      </c>
    </row>
    <row r="34" spans="1:35" x14ac:dyDescent="0.25">
      <c r="A34" s="298"/>
      <c r="B34" s="282"/>
      <c r="C34" s="288"/>
      <c r="D34" s="147">
        <f>'12 anys'!F41</f>
        <v>9</v>
      </c>
      <c r="E34" s="147">
        <f>'12 anys'!H41</f>
        <v>9</v>
      </c>
      <c r="F34" s="148">
        <f>'12 anys'!I41</f>
        <v>9</v>
      </c>
      <c r="G34" s="147">
        <f>'12 anys'!K41</f>
        <v>8</v>
      </c>
      <c r="H34" s="147">
        <f>'12 anys'!P41</f>
        <v>9.25</v>
      </c>
      <c r="I34" s="148">
        <f>'12 anys'!Q41</f>
        <v>8.625</v>
      </c>
      <c r="J34" s="116">
        <f>'12 anys'!V41</f>
        <v>8.65625</v>
      </c>
      <c r="L34" s="308"/>
      <c r="M34" s="291"/>
      <c r="N34" s="151" t="s">
        <v>92</v>
      </c>
      <c r="O34" s="124">
        <f t="shared" si="7"/>
        <v>6.1041666666666661</v>
      </c>
      <c r="P34" s="125">
        <f t="shared" si="7"/>
        <v>1.5203626530563485</v>
      </c>
      <c r="Q34" s="126">
        <f>Q4+Q8+Q12+Q16+Q20+Q24</f>
        <v>18</v>
      </c>
      <c r="R34" s="124">
        <f t="shared" si="8"/>
        <v>6.3849999999999998</v>
      </c>
      <c r="S34" s="125">
        <f t="shared" si="8"/>
        <v>1.1700840376253852</v>
      </c>
      <c r="T34" s="126">
        <f>T4+T8+T12+T16+T20+T24</f>
        <v>18</v>
      </c>
      <c r="U34" s="127">
        <f t="shared" ref="U34:V36" si="9">AVERAGE(U4,U8,U12,U16,U20,U24)</f>
        <v>6.2445833333333338</v>
      </c>
      <c r="V34" s="125">
        <f t="shared" si="9"/>
        <v>1.3084383958900567</v>
      </c>
      <c r="W34" s="126">
        <f t="shared" ref="W34:W36" si="10">SUM(W4,W8,W12,W16,W20,W24)</f>
        <v>18</v>
      </c>
      <c r="X34" s="124">
        <f t="shared" ref="X34:Y36" si="11">AVERAGE(X4,X8,X12,X16,X20,X24)</f>
        <v>6.125</v>
      </c>
      <c r="Y34" s="125">
        <f>AVERAGE(Y4,Y8,Y12,Y16,Y20,Y24)</f>
        <v>1.8111036505222524</v>
      </c>
      <c r="Z34" s="126">
        <f t="shared" ref="Z34:Z36" si="12">SUM(Z4,Z8,Z12,Z16,Z20,Z24)</f>
        <v>17</v>
      </c>
      <c r="AA34" s="124">
        <f t="shared" ref="AA34:AB36" si="13">AVERAGE(AA4,AA8,AA12,AA16,AA20,AA24)</f>
        <v>7.1450000000000005</v>
      </c>
      <c r="AB34" s="125">
        <f t="shared" si="13"/>
        <v>0.86356210430664126</v>
      </c>
      <c r="AC34" s="126">
        <f t="shared" ref="AC34:AC35" si="14">SUM(AC4,AC8,AC12,AC16,AC20,AC24)</f>
        <v>18</v>
      </c>
      <c r="AD34" s="127">
        <f t="shared" ref="AD34:AE36" si="15">AVERAGE(AD4,AD8,AD12,AD16,AD20,AD24)</f>
        <v>6.6537499999999996</v>
      </c>
      <c r="AE34" s="125">
        <f t="shared" si="15"/>
        <v>1.2222748104994738</v>
      </c>
      <c r="AF34" s="126">
        <f t="shared" ref="AF34:AF36" si="16">SUM(AF4,AF8,AF12,AF16,AF20,AF24)</f>
        <v>18</v>
      </c>
      <c r="AG34" s="127">
        <f t="shared" ref="AG34:AH36" si="17">AVERAGE(AG4,AG8,AG12,AG16,AG20,AG24)</f>
        <v>6.7202777777777785</v>
      </c>
      <c r="AH34" s="125">
        <f t="shared" si="17"/>
        <v>0.88788238662538099</v>
      </c>
      <c r="AI34" s="126">
        <f t="shared" ref="AI34:AI36" si="18">SUM(AI4,AI8,AI12,AI16,AI20,AI24)</f>
        <v>18</v>
      </c>
    </row>
    <row r="35" spans="1:35" x14ac:dyDescent="0.25">
      <c r="A35" s="298"/>
      <c r="B35" s="282"/>
      <c r="C35" s="288"/>
      <c r="D35" s="147">
        <f>'12 anys'!F43</f>
        <v>5.75</v>
      </c>
      <c r="E35" s="147">
        <f>'12 anys'!H43</f>
        <v>6</v>
      </c>
      <c r="F35" s="148">
        <f>'12 anys'!I43</f>
        <v>5.875</v>
      </c>
      <c r="G35" s="147">
        <f>'12 anys'!K43</f>
        <v>5</v>
      </c>
      <c r="H35" s="147">
        <f>'12 anys'!P43</f>
        <v>7.5</v>
      </c>
      <c r="I35" s="148">
        <f>'12 anys'!Q43</f>
        <v>6.25</v>
      </c>
      <c r="J35" s="116">
        <f>'12 anys'!V43</f>
        <v>6.78125</v>
      </c>
      <c r="L35" s="308"/>
      <c r="M35" s="292" t="s">
        <v>88</v>
      </c>
      <c r="N35" s="152" t="s">
        <v>91</v>
      </c>
      <c r="O35" s="120">
        <f t="shared" si="7"/>
        <v>6.185812735255606</v>
      </c>
      <c r="P35" s="121">
        <f t="shared" si="7"/>
        <v>1.7529115785795455</v>
      </c>
      <c r="Q35" s="122">
        <f>Q5+Q9+Q13+Q17+Q21+Q25</f>
        <v>289</v>
      </c>
      <c r="R35" s="120">
        <f t="shared" si="8"/>
        <v>6.4917564784988526</v>
      </c>
      <c r="S35" s="121">
        <f t="shared" si="8"/>
        <v>1.9297740173310236</v>
      </c>
      <c r="T35" s="122">
        <f>T5+T9+T13+T17+T21+T25</f>
        <v>285</v>
      </c>
      <c r="U35" s="123">
        <f t="shared" si="9"/>
        <v>6.3281056943610245</v>
      </c>
      <c r="V35" s="121">
        <f t="shared" si="9"/>
        <v>1.7550332779462743</v>
      </c>
      <c r="W35" s="122">
        <f t="shared" si="10"/>
        <v>289</v>
      </c>
      <c r="X35" s="120">
        <f t="shared" si="11"/>
        <v>5.2203510028426789</v>
      </c>
      <c r="Y35" s="121">
        <f t="shared" si="11"/>
        <v>2.1898508123469043</v>
      </c>
      <c r="Z35" s="122">
        <f t="shared" si="12"/>
        <v>251</v>
      </c>
      <c r="AA35" s="120">
        <f t="shared" si="13"/>
        <v>6.379418244723972</v>
      </c>
      <c r="AB35" s="121">
        <f t="shared" si="13"/>
        <v>1.7718183388315909</v>
      </c>
      <c r="AC35" s="122">
        <f t="shared" si="14"/>
        <v>270</v>
      </c>
      <c r="AD35" s="123">
        <f t="shared" si="15"/>
        <v>5.8216651842431313</v>
      </c>
      <c r="AE35" s="121">
        <f t="shared" si="15"/>
        <v>1.8537751972862688</v>
      </c>
      <c r="AF35" s="122">
        <f t="shared" si="16"/>
        <v>273</v>
      </c>
      <c r="AG35" s="123">
        <f t="shared" si="17"/>
        <v>6.487762766545397</v>
      </c>
      <c r="AH35" s="121">
        <f t="shared" si="17"/>
        <v>1.5480746439112478</v>
      </c>
      <c r="AI35" s="122">
        <f t="shared" si="18"/>
        <v>290</v>
      </c>
    </row>
    <row r="36" spans="1:35" ht="15.75" thickBot="1" x14ac:dyDescent="0.3">
      <c r="A36" s="298"/>
      <c r="B36" s="282"/>
      <c r="C36" s="288"/>
      <c r="D36" s="147">
        <f>'12 anys'!F45</f>
        <v>2.25</v>
      </c>
      <c r="E36" s="36"/>
      <c r="F36" s="148">
        <f>'12 anys'!I45</f>
        <v>2.25</v>
      </c>
      <c r="G36" s="147">
        <f>'12 anys'!K45</f>
        <v>1</v>
      </c>
      <c r="H36" s="147">
        <f>'12 anys'!P45</f>
        <v>1.6666666666666667</v>
      </c>
      <c r="I36" s="148">
        <f>'12 anys'!Q45</f>
        <v>1.3333333333333335</v>
      </c>
      <c r="J36" s="116">
        <f>'12 anys'!V45</f>
        <v>3.1458333333333335</v>
      </c>
      <c r="L36" s="309"/>
      <c r="M36" s="293"/>
      <c r="N36" s="163" t="s">
        <v>92</v>
      </c>
      <c r="O36" s="128">
        <f t="shared" si="7"/>
        <v>5.7165719014630199</v>
      </c>
      <c r="P36" s="129">
        <f t="shared" si="7"/>
        <v>1.7682940411313499</v>
      </c>
      <c r="Q36" s="130">
        <f>Q6+Q10+Q14+Q18+Q22+Q26</f>
        <v>226</v>
      </c>
      <c r="R36" s="128">
        <f t="shared" si="8"/>
        <v>6.3120163914435397</v>
      </c>
      <c r="S36" s="129">
        <f t="shared" si="8"/>
        <v>1.8852517501677666</v>
      </c>
      <c r="T36" s="130">
        <f>T6+T10+T14+T18+T22+T26</f>
        <v>226</v>
      </c>
      <c r="U36" s="131">
        <f t="shared" si="9"/>
        <v>6.0142941464532802</v>
      </c>
      <c r="V36" s="129">
        <f t="shared" si="9"/>
        <v>1.7494310974792382</v>
      </c>
      <c r="W36" s="130">
        <f t="shared" si="10"/>
        <v>226</v>
      </c>
      <c r="X36" s="128">
        <f t="shared" si="11"/>
        <v>5.2240017002113772</v>
      </c>
      <c r="Y36" s="129">
        <f t="shared" si="11"/>
        <v>2.1503624903568768</v>
      </c>
      <c r="Z36" s="130">
        <f t="shared" si="12"/>
        <v>215</v>
      </c>
      <c r="AA36" s="128">
        <f t="shared" si="13"/>
        <v>6.2179132456725297</v>
      </c>
      <c r="AB36" s="129">
        <f t="shared" si="13"/>
        <v>1.8089717546240329</v>
      </c>
      <c r="AC36" s="130">
        <f>SUM(AC6,AC10,AC14,AC18,AC22,AC26)</f>
        <v>223</v>
      </c>
      <c r="AD36" s="131">
        <f t="shared" si="15"/>
        <v>5.7565760971492876</v>
      </c>
      <c r="AE36" s="129">
        <f t="shared" si="15"/>
        <v>1.8847527102907256</v>
      </c>
      <c r="AF36" s="130">
        <f t="shared" si="16"/>
        <v>224</v>
      </c>
      <c r="AG36" s="131">
        <f t="shared" si="17"/>
        <v>6.2653697774527224</v>
      </c>
      <c r="AH36" s="129">
        <f t="shared" si="17"/>
        <v>1.5265543489670514</v>
      </c>
      <c r="AI36" s="130">
        <f t="shared" si="18"/>
        <v>226</v>
      </c>
    </row>
    <row r="37" spans="1:35" ht="15.75" thickBot="1" x14ac:dyDescent="0.3">
      <c r="A37" s="298"/>
      <c r="B37" s="282"/>
      <c r="C37" s="288"/>
      <c r="D37" s="147">
        <f>'12 anys'!F46</f>
        <v>7.25</v>
      </c>
      <c r="E37" s="147">
        <f>'12 anys'!H46</f>
        <v>7</v>
      </c>
      <c r="F37" s="148">
        <f>'12 anys'!I46</f>
        <v>7.125</v>
      </c>
      <c r="G37" s="147">
        <f>'12 anys'!K46</f>
        <v>6</v>
      </c>
      <c r="H37" s="147">
        <f>'12 anys'!P46</f>
        <v>7.5</v>
      </c>
      <c r="I37" s="148">
        <f>'12 anys'!Q46</f>
        <v>6.75</v>
      </c>
      <c r="J37" s="116">
        <f>'12 anys'!V46</f>
        <v>6.96875</v>
      </c>
      <c r="T37" s="157"/>
    </row>
    <row r="38" spans="1:35" x14ac:dyDescent="0.25">
      <c r="A38" s="298"/>
      <c r="B38" s="282"/>
      <c r="C38" s="288"/>
      <c r="D38" s="147">
        <f>'12 anys'!F50</f>
        <v>5.75</v>
      </c>
      <c r="E38" s="147">
        <f>'12 anys'!H50</f>
        <v>6</v>
      </c>
      <c r="F38" s="148">
        <f>'12 anys'!I50</f>
        <v>5.875</v>
      </c>
      <c r="G38" s="147">
        <f>'12 anys'!K50</f>
        <v>4</v>
      </c>
      <c r="H38" s="147">
        <f>'12 anys'!P50</f>
        <v>6.5</v>
      </c>
      <c r="I38" s="148">
        <f>'12 anys'!Q50</f>
        <v>5.25</v>
      </c>
      <c r="J38" s="116">
        <f>'12 anys'!V50</f>
        <v>6.53125</v>
      </c>
      <c r="L38" s="307" t="s">
        <v>99</v>
      </c>
      <c r="M38" s="290" t="s">
        <v>87</v>
      </c>
      <c r="N38" s="158" t="s">
        <v>91</v>
      </c>
      <c r="O38" s="179"/>
      <c r="P38" s="304" t="s">
        <v>128</v>
      </c>
      <c r="Q38" s="303" t="s">
        <v>131</v>
      </c>
      <c r="R38" s="304"/>
      <c r="S38" s="304"/>
      <c r="T38" s="304"/>
      <c r="U38" s="304"/>
      <c r="V38" s="304"/>
      <c r="W38" s="305"/>
      <c r="X38" s="178"/>
    </row>
    <row r="39" spans="1:35" x14ac:dyDescent="0.25">
      <c r="A39" s="298"/>
      <c r="B39" s="282"/>
      <c r="C39" s="288"/>
      <c r="D39" s="147">
        <f>'12 anys'!F53</f>
        <v>9.75</v>
      </c>
      <c r="E39" s="147">
        <f>'12 anys'!H53</f>
        <v>9</v>
      </c>
      <c r="F39" s="148">
        <f>'12 anys'!I53</f>
        <v>9.375</v>
      </c>
      <c r="G39" s="147">
        <f>'12 anys'!K53</f>
        <v>8</v>
      </c>
      <c r="H39" s="147">
        <f>'12 anys'!P53</f>
        <v>9.25</v>
      </c>
      <c r="I39" s="148">
        <f>'12 anys'!Q53</f>
        <v>8.625</v>
      </c>
      <c r="J39" s="116">
        <f>'12 anys'!V53</f>
        <v>9.25</v>
      </c>
      <c r="L39" s="308"/>
      <c r="M39" s="291"/>
      <c r="N39" s="159" t="s">
        <v>92</v>
      </c>
      <c r="O39" s="179"/>
      <c r="P39" s="310"/>
      <c r="Q39" s="301" t="s">
        <v>87</v>
      </c>
      <c r="R39" s="276"/>
      <c r="S39" s="276"/>
      <c r="T39" s="302" t="s">
        <v>88</v>
      </c>
      <c r="U39" s="282"/>
      <c r="V39" s="282"/>
      <c r="W39" s="306" t="s">
        <v>129</v>
      </c>
    </row>
    <row r="40" spans="1:35" x14ac:dyDescent="0.25">
      <c r="A40" s="298"/>
      <c r="B40" s="282"/>
      <c r="C40" s="288"/>
      <c r="D40" s="147">
        <f>'12 anys'!F54</f>
        <v>5</v>
      </c>
      <c r="E40" s="147">
        <f>'12 anys'!H54</f>
        <v>3</v>
      </c>
      <c r="F40" s="148">
        <f>'12 anys'!I54</f>
        <v>4</v>
      </c>
      <c r="G40" s="147">
        <f>'12 anys'!K54</f>
        <v>2</v>
      </c>
      <c r="H40" s="147">
        <f>'12 anys'!P54</f>
        <v>4.333333333333333</v>
      </c>
      <c r="I40" s="148">
        <f>'12 anys'!Q54</f>
        <v>3.1666666666666665</v>
      </c>
      <c r="J40" s="116">
        <f>'12 anys'!V54</f>
        <v>5.0333333333333332</v>
      </c>
      <c r="L40" s="308"/>
      <c r="M40" s="292" t="s">
        <v>88</v>
      </c>
      <c r="N40" s="160" t="s">
        <v>91</v>
      </c>
      <c r="O40" s="179"/>
      <c r="P40" s="310"/>
      <c r="Q40" s="180" t="s">
        <v>91</v>
      </c>
      <c r="R40" s="151" t="s">
        <v>92</v>
      </c>
      <c r="S40" s="184" t="s">
        <v>130</v>
      </c>
      <c r="T40" s="181" t="s">
        <v>91</v>
      </c>
      <c r="U40" s="182" t="s">
        <v>92</v>
      </c>
      <c r="V40" s="185" t="s">
        <v>130</v>
      </c>
      <c r="W40" s="306"/>
      <c r="X40" s="178"/>
    </row>
    <row r="41" spans="1:35" ht="15.75" thickBot="1" x14ac:dyDescent="0.3">
      <c r="A41" s="298"/>
      <c r="B41" s="282"/>
      <c r="C41" s="288"/>
      <c r="D41" s="147">
        <f>'12 anys'!F56</f>
        <v>7</v>
      </c>
      <c r="E41" s="147">
        <f>'12 anys'!H56</f>
        <v>8</v>
      </c>
      <c r="F41" s="148">
        <f>'12 anys'!I56</f>
        <v>7.5</v>
      </c>
      <c r="G41" s="147">
        <f>'12 anys'!K56</f>
        <v>6</v>
      </c>
      <c r="H41" s="147">
        <f>'12 anys'!P56</f>
        <v>7.5</v>
      </c>
      <c r="I41" s="148">
        <f>'12 anys'!Q56</f>
        <v>6.75</v>
      </c>
      <c r="J41" s="116">
        <f>'12 anys'!V56</f>
        <v>7.5625</v>
      </c>
      <c r="L41" s="309"/>
      <c r="M41" s="293"/>
      <c r="N41" s="161" t="s">
        <v>92</v>
      </c>
      <c r="O41" s="179"/>
      <c r="P41" s="186">
        <v>12</v>
      </c>
      <c r="Q41" s="157">
        <f>AI3</f>
        <v>7</v>
      </c>
      <c r="R41" s="157">
        <f>AI4</f>
        <v>5</v>
      </c>
      <c r="S41" s="187">
        <f>SUM(Q41,R41)</f>
        <v>12</v>
      </c>
      <c r="T41" s="157">
        <f>AI5</f>
        <v>38</v>
      </c>
      <c r="U41" s="157">
        <f>AI6</f>
        <v>40</v>
      </c>
      <c r="V41" s="188">
        <f>SUM(T41,U41)</f>
        <v>78</v>
      </c>
      <c r="W41" s="189">
        <f>SUM(S41,V41)</f>
        <v>90</v>
      </c>
      <c r="X41" s="178"/>
    </row>
    <row r="42" spans="1:35" x14ac:dyDescent="0.25">
      <c r="A42" s="298"/>
      <c r="B42" s="282"/>
      <c r="C42" s="288"/>
      <c r="D42" s="147">
        <f>'12 anys'!F58</f>
        <v>6.75</v>
      </c>
      <c r="E42" s="147">
        <f>'12 anys'!H58</f>
        <v>6</v>
      </c>
      <c r="F42" s="148">
        <f>'12 anys'!I58</f>
        <v>6.375</v>
      </c>
      <c r="G42" s="147">
        <f>'12 anys'!K58</f>
        <v>5</v>
      </c>
      <c r="H42" s="147">
        <f>'12 anys'!P58</f>
        <v>6.333333333333333</v>
      </c>
      <c r="I42" s="148">
        <f>'12 anys'!Q58</f>
        <v>5.6666666666666661</v>
      </c>
      <c r="J42" s="116">
        <f>'12 anys'!V58</f>
        <v>7.0083333333333329</v>
      </c>
      <c r="L42" s="307" t="s">
        <v>98</v>
      </c>
      <c r="M42" s="290" t="s">
        <v>87</v>
      </c>
      <c r="N42" s="162" t="s">
        <v>91</v>
      </c>
      <c r="O42" s="179"/>
      <c r="P42" s="190">
        <v>13</v>
      </c>
      <c r="Q42" s="157">
        <f>AI7</f>
        <v>7</v>
      </c>
      <c r="R42" s="157">
        <f>AI8</f>
        <v>4</v>
      </c>
      <c r="S42" s="187">
        <f t="shared" ref="S42:S46" si="19">SUM(Q42,R42)</f>
        <v>11</v>
      </c>
      <c r="T42" s="157">
        <f>AI9</f>
        <v>51</v>
      </c>
      <c r="U42" s="157">
        <f>AI10</f>
        <v>31</v>
      </c>
      <c r="V42" s="187">
        <f t="shared" ref="V42:V46" si="20">SUM(T42,U42)</f>
        <v>82</v>
      </c>
      <c r="W42" s="189">
        <f t="shared" ref="W42:W46" si="21">SUM(S42,V42)</f>
        <v>93</v>
      </c>
      <c r="X42" s="178"/>
    </row>
    <row r="43" spans="1:35" x14ac:dyDescent="0.25">
      <c r="A43" s="298"/>
      <c r="B43" s="282"/>
      <c r="C43" s="288"/>
      <c r="D43" s="147">
        <f>'12 anys'!F61</f>
        <v>1.5</v>
      </c>
      <c r="E43" s="147">
        <f>'12 anys'!H61</f>
        <v>1</v>
      </c>
      <c r="F43" s="148">
        <f>'12 anys'!I61</f>
        <v>1.25</v>
      </c>
      <c r="G43" s="147">
        <f>'12 anys'!K61</f>
        <v>1</v>
      </c>
      <c r="H43" s="147">
        <f>'12 anys'!P61</f>
        <v>2.6666666666666665</v>
      </c>
      <c r="I43" s="148">
        <f>'12 anys'!Q61</f>
        <v>1.8333333333333333</v>
      </c>
      <c r="J43" s="116">
        <f>'12 anys'!V61</f>
        <v>3.4166666666666665</v>
      </c>
      <c r="L43" s="308"/>
      <c r="M43" s="291"/>
      <c r="N43" s="159" t="s">
        <v>92</v>
      </c>
      <c r="O43" s="179"/>
      <c r="P43" s="190">
        <v>14</v>
      </c>
      <c r="Q43" s="157">
        <f>AI11</f>
        <v>7</v>
      </c>
      <c r="R43" s="157">
        <f>AI12</f>
        <v>4</v>
      </c>
      <c r="S43" s="187">
        <f t="shared" si="19"/>
        <v>11</v>
      </c>
      <c r="T43" s="157">
        <f>AI13</f>
        <v>52</v>
      </c>
      <c r="U43" s="157">
        <f>AI14</f>
        <v>43</v>
      </c>
      <c r="V43" s="187">
        <f t="shared" si="20"/>
        <v>95</v>
      </c>
      <c r="W43" s="189">
        <f t="shared" si="21"/>
        <v>106</v>
      </c>
      <c r="X43" s="178"/>
    </row>
    <row r="44" spans="1:35" x14ac:dyDescent="0.25">
      <c r="A44" s="298"/>
      <c r="B44" s="282"/>
      <c r="C44" s="288"/>
      <c r="D44" s="147">
        <f>'12 anys'!F63</f>
        <v>8.5</v>
      </c>
      <c r="E44" s="147">
        <f>'12 anys'!H63</f>
        <v>9</v>
      </c>
      <c r="F44" s="148">
        <f>'12 anys'!I63</f>
        <v>8.75</v>
      </c>
      <c r="G44" s="147">
        <f>'12 anys'!K63</f>
        <v>8</v>
      </c>
      <c r="H44" s="147">
        <f>'12 anys'!P63</f>
        <v>8.3333333333333339</v>
      </c>
      <c r="I44" s="148">
        <f>'12 anys'!Q63</f>
        <v>8.1666666666666679</v>
      </c>
      <c r="J44" s="116">
        <f>'12 anys'!V63</f>
        <v>8.5833333333333339</v>
      </c>
      <c r="L44" s="308"/>
      <c r="M44" s="292" t="s">
        <v>88</v>
      </c>
      <c r="N44" s="160" t="s">
        <v>91</v>
      </c>
      <c r="O44" s="179"/>
      <c r="P44" s="190">
        <v>15</v>
      </c>
      <c r="Q44" s="157">
        <f>AI15</f>
        <v>5</v>
      </c>
      <c r="R44" s="157">
        <f>AI16</f>
        <v>4</v>
      </c>
      <c r="S44" s="187">
        <f t="shared" si="19"/>
        <v>9</v>
      </c>
      <c r="T44" s="157">
        <f>AI17</f>
        <v>53</v>
      </c>
      <c r="U44" s="157">
        <f>AI18</f>
        <v>45</v>
      </c>
      <c r="V44" s="187">
        <f t="shared" si="20"/>
        <v>98</v>
      </c>
      <c r="W44" s="189">
        <f t="shared" si="21"/>
        <v>107</v>
      </c>
      <c r="X44" s="178"/>
    </row>
    <row r="45" spans="1:35" ht="15.75" thickBot="1" x14ac:dyDescent="0.3">
      <c r="A45" s="298"/>
      <c r="B45" s="282"/>
      <c r="C45" s="288"/>
      <c r="D45" s="147">
        <f>'12 anys'!F68</f>
        <v>8.5</v>
      </c>
      <c r="E45" s="147">
        <f>'12 anys'!H68</f>
        <v>9</v>
      </c>
      <c r="F45" s="148">
        <f>'12 anys'!I68</f>
        <v>8.75</v>
      </c>
      <c r="G45" s="147">
        <f>'12 anys'!K68</f>
        <v>8</v>
      </c>
      <c r="H45" s="147">
        <f>'12 anys'!P68</f>
        <v>6.666666666666667</v>
      </c>
      <c r="I45" s="148">
        <f>'12 anys'!Q68</f>
        <v>7.3333333333333339</v>
      </c>
      <c r="J45" s="116">
        <f>'12 anys'!V68</f>
        <v>8.2166666666666668</v>
      </c>
      <c r="L45" s="309"/>
      <c r="M45" s="293"/>
      <c r="N45" s="161" t="s">
        <v>92</v>
      </c>
      <c r="O45" s="179"/>
      <c r="P45" s="190">
        <v>16</v>
      </c>
      <c r="Q45" s="157">
        <f>AI19</f>
        <v>3</v>
      </c>
      <c r="R45" s="157">
        <f>AI20</f>
        <v>1</v>
      </c>
      <c r="S45" s="187">
        <f t="shared" si="19"/>
        <v>4</v>
      </c>
      <c r="T45" s="157">
        <f>AI21</f>
        <v>45</v>
      </c>
      <c r="U45" s="157">
        <f>AI22</f>
        <v>40</v>
      </c>
      <c r="V45" s="187">
        <f t="shared" si="20"/>
        <v>85</v>
      </c>
      <c r="W45" s="189">
        <f t="shared" si="21"/>
        <v>89</v>
      </c>
      <c r="X45" s="178"/>
    </row>
    <row r="46" spans="1:35" ht="15.75" thickBot="1" x14ac:dyDescent="0.3">
      <c r="A46" s="298"/>
      <c r="B46" s="282"/>
      <c r="C46" s="288"/>
      <c r="D46" s="147">
        <f>'12 anys'!F73</f>
        <v>6</v>
      </c>
      <c r="E46" s="147">
        <f>'12 anys'!H73</f>
        <v>5</v>
      </c>
      <c r="F46" s="148">
        <f>'12 anys'!I73</f>
        <v>5.5</v>
      </c>
      <c r="G46" s="147">
        <f>'12 anys'!K73</f>
        <v>4</v>
      </c>
      <c r="H46" s="147">
        <f>'12 anys'!P73</f>
        <v>6</v>
      </c>
      <c r="I46" s="148">
        <f>'12 anys'!Q73</f>
        <v>5</v>
      </c>
      <c r="J46" s="116">
        <f>'12 anys'!V73</f>
        <v>6.9</v>
      </c>
      <c r="L46" s="307" t="s">
        <v>45</v>
      </c>
      <c r="M46" s="290" t="s">
        <v>87</v>
      </c>
      <c r="N46" s="162" t="s">
        <v>91</v>
      </c>
      <c r="O46" s="179"/>
      <c r="P46" s="191">
        <v>17</v>
      </c>
      <c r="Q46" s="164">
        <f>AI23</f>
        <v>2</v>
      </c>
      <c r="R46" s="157">
        <f>AI24</f>
        <v>0</v>
      </c>
      <c r="S46" s="187">
        <f t="shared" si="19"/>
        <v>2</v>
      </c>
      <c r="T46" s="157">
        <f>AI25</f>
        <v>51</v>
      </c>
      <c r="U46" s="157">
        <f>AI26</f>
        <v>27</v>
      </c>
      <c r="V46" s="187">
        <f t="shared" si="20"/>
        <v>78</v>
      </c>
      <c r="W46" s="189">
        <f t="shared" si="21"/>
        <v>80</v>
      </c>
      <c r="X46" s="178"/>
    </row>
    <row r="47" spans="1:35" x14ac:dyDescent="0.25">
      <c r="A47" s="298"/>
      <c r="B47" s="282"/>
      <c r="C47" s="288"/>
      <c r="D47" s="147">
        <f>'12 anys'!F75</f>
        <v>7.5</v>
      </c>
      <c r="E47" s="147">
        <f>'12 anys'!H75</f>
        <v>8</v>
      </c>
      <c r="F47" s="148">
        <f>'12 anys'!I75</f>
        <v>7.75</v>
      </c>
      <c r="G47" s="147">
        <f>'12 anys'!K75</f>
        <v>5</v>
      </c>
      <c r="H47" s="147">
        <f>'12 anys'!P75</f>
        <v>6.666666666666667</v>
      </c>
      <c r="I47" s="148">
        <f>'12 anys'!Q75</f>
        <v>5.8333333333333339</v>
      </c>
      <c r="J47" s="116">
        <f>'12 anys'!V75</f>
        <v>7.7166666666666668</v>
      </c>
      <c r="L47" s="308"/>
      <c r="M47" s="291"/>
      <c r="N47" s="159" t="s">
        <v>92</v>
      </c>
      <c r="Q47" s="157"/>
      <c r="R47" s="183"/>
      <c r="S47" s="192">
        <f>SUM(S41:S46)</f>
        <v>49</v>
      </c>
      <c r="T47" s="176"/>
      <c r="U47" s="183"/>
      <c r="V47" s="192">
        <f>SUM(V41:V46)</f>
        <v>516</v>
      </c>
      <c r="W47" s="193">
        <f>SUM(W41:W46)</f>
        <v>565</v>
      </c>
      <c r="X47" s="177" t="s">
        <v>129</v>
      </c>
    </row>
    <row r="48" spans="1:35" ht="15.75" thickBot="1" x14ac:dyDescent="0.3">
      <c r="A48" s="298"/>
      <c r="B48" s="282"/>
      <c r="C48" s="288"/>
      <c r="D48" s="147">
        <f>'12 anys'!F77</f>
        <v>6.75</v>
      </c>
      <c r="E48" s="147">
        <f>'12 anys'!H77</f>
        <v>7</v>
      </c>
      <c r="F48" s="148">
        <f>'12 anys'!I77</f>
        <v>6.875</v>
      </c>
      <c r="G48" s="147">
        <f>'12 anys'!K77</f>
        <v>6</v>
      </c>
      <c r="H48" s="147">
        <f>'12 anys'!P77</f>
        <v>6.333333333333333</v>
      </c>
      <c r="I48" s="148">
        <f>'12 anys'!Q77</f>
        <v>6.1666666666666661</v>
      </c>
      <c r="J48" s="116">
        <f>'12 anys'!V77</f>
        <v>7.0083333333333329</v>
      </c>
      <c r="L48" s="308"/>
      <c r="M48" s="292" t="s">
        <v>88</v>
      </c>
      <c r="N48" s="160" t="s">
        <v>91</v>
      </c>
      <c r="S48" s="194">
        <f>(S47*100)/W47</f>
        <v>8.6725663716814161</v>
      </c>
      <c r="T48" s="178"/>
      <c r="V48" s="195">
        <f>(V47*100)/W47</f>
        <v>91.327433628318587</v>
      </c>
      <c r="W48" s="175">
        <f>(W47*100)/W47</f>
        <v>100</v>
      </c>
      <c r="X48" s="166" t="s">
        <v>132</v>
      </c>
    </row>
    <row r="49" spans="1:19" ht="15.75" thickBot="1" x14ac:dyDescent="0.3">
      <c r="A49" s="298"/>
      <c r="B49" s="282"/>
      <c r="C49" s="288"/>
      <c r="D49" s="147">
        <f>'12 anys'!F79</f>
        <v>8.5</v>
      </c>
      <c r="E49" s="147">
        <f>'12 anys'!H79</f>
        <v>8</v>
      </c>
      <c r="F49" s="148">
        <f>'12 anys'!I79</f>
        <v>8.25</v>
      </c>
      <c r="G49" s="147">
        <f>'12 anys'!K79</f>
        <v>6</v>
      </c>
      <c r="H49" s="147">
        <f>'12 anys'!P79</f>
        <v>8.3333333333333339</v>
      </c>
      <c r="I49" s="148">
        <f>'12 anys'!Q79</f>
        <v>7.166666666666667</v>
      </c>
      <c r="J49" s="116">
        <f>'12 anys'!V79</f>
        <v>7.8833333333333346</v>
      </c>
      <c r="L49" s="309"/>
      <c r="M49" s="293"/>
      <c r="N49" s="161" t="s">
        <v>92</v>
      </c>
      <c r="S49" s="183"/>
    </row>
    <row r="50" spans="1:19" ht="15.75" thickBot="1" x14ac:dyDescent="0.3">
      <c r="A50" s="298"/>
      <c r="B50" s="282"/>
      <c r="C50" s="288"/>
      <c r="D50" s="147">
        <f>'12 anys'!F86</f>
        <v>7.5</v>
      </c>
      <c r="E50" s="147">
        <f>'12 anys'!H86</f>
        <v>6</v>
      </c>
      <c r="F50" s="148">
        <f>'12 anys'!I86</f>
        <v>6.75</v>
      </c>
      <c r="G50" s="147">
        <f>'12 anys'!K86</f>
        <v>7</v>
      </c>
      <c r="H50" s="147">
        <f>'12 anys'!P86</f>
        <v>7.666666666666667</v>
      </c>
      <c r="I50" s="148">
        <f>'12 anys'!Q86</f>
        <v>7.3333333333333339</v>
      </c>
      <c r="J50" s="116">
        <f>'12 anys'!V86</f>
        <v>7.416666666666667</v>
      </c>
    </row>
    <row r="51" spans="1:19" x14ac:dyDescent="0.25">
      <c r="A51" s="298"/>
      <c r="B51" s="282"/>
      <c r="C51" s="289"/>
      <c r="D51" s="155">
        <f>'12 anys'!F91</f>
        <v>7.25</v>
      </c>
      <c r="E51" s="155">
        <f>'12 anys'!H91</f>
        <v>7</v>
      </c>
      <c r="F51" s="141">
        <f>'12 anys'!I91</f>
        <v>7.125</v>
      </c>
      <c r="G51" s="155">
        <f>'12 anys'!K91</f>
        <v>8</v>
      </c>
      <c r="H51" s="155">
        <f>'12 anys'!P91</f>
        <v>7.666666666666667</v>
      </c>
      <c r="I51" s="141">
        <f>'12 anys'!Q91</f>
        <v>7.8333333333333339</v>
      </c>
      <c r="J51" s="118">
        <f>'12 anys'!V91</f>
        <v>7.5916666666666668</v>
      </c>
      <c r="L51" s="321" t="s">
        <v>100</v>
      </c>
      <c r="M51" s="290" t="s">
        <v>87</v>
      </c>
      <c r="N51" s="158" t="s">
        <v>91</v>
      </c>
    </row>
    <row r="52" spans="1:19" x14ac:dyDescent="0.25">
      <c r="A52" s="298"/>
      <c r="B52" s="282"/>
      <c r="C52" s="284" t="s">
        <v>92</v>
      </c>
      <c r="D52" s="147">
        <f>'12 anys'!F2</f>
        <v>2.5</v>
      </c>
      <c r="E52" s="147">
        <f>'12 anys'!H2</f>
        <v>3</v>
      </c>
      <c r="F52" s="148">
        <f>'12 anys'!I2</f>
        <v>2.75</v>
      </c>
      <c r="G52" s="36"/>
      <c r="H52" s="147">
        <f>'12 anys'!P2</f>
        <v>3</v>
      </c>
      <c r="I52" s="148">
        <f>'12 anys'!Q2</f>
        <v>3</v>
      </c>
      <c r="J52" s="116">
        <f>'12 anys'!V2</f>
        <v>3.35</v>
      </c>
      <c r="L52" s="322"/>
      <c r="M52" s="291"/>
      <c r="N52" s="159" t="s">
        <v>92</v>
      </c>
    </row>
    <row r="53" spans="1:19" x14ac:dyDescent="0.25">
      <c r="A53" s="298"/>
      <c r="B53" s="282"/>
      <c r="C53" s="285"/>
      <c r="D53" s="147">
        <f>'12 anys'!F8</f>
        <v>7.75</v>
      </c>
      <c r="E53" s="147">
        <f>'12 anys'!H8</f>
        <v>7</v>
      </c>
      <c r="F53" s="148">
        <f>'12 anys'!I8</f>
        <v>7.375</v>
      </c>
      <c r="G53" s="147">
        <f>'12 anys'!K8</f>
        <v>7</v>
      </c>
      <c r="H53" s="147">
        <f>'12 anys'!P8</f>
        <v>6.333333333333333</v>
      </c>
      <c r="I53" s="148">
        <f>'12 anys'!Q8</f>
        <v>6.6666666666666661</v>
      </c>
      <c r="J53" s="116">
        <f>'12 anys'!V8</f>
        <v>6.6083333333333325</v>
      </c>
      <c r="L53" s="322"/>
      <c r="M53" s="292" t="s">
        <v>88</v>
      </c>
      <c r="N53" s="160" t="s">
        <v>91</v>
      </c>
    </row>
    <row r="54" spans="1:19" ht="15.75" thickBot="1" x14ac:dyDescent="0.3">
      <c r="A54" s="298"/>
      <c r="B54" s="282"/>
      <c r="C54" s="285"/>
      <c r="D54" s="147">
        <f>'12 anys'!F10</f>
        <v>7.75</v>
      </c>
      <c r="E54" s="147">
        <f>'12 anys'!H10</f>
        <v>8</v>
      </c>
      <c r="F54" s="148">
        <f>'12 anys'!I10</f>
        <v>7.875</v>
      </c>
      <c r="G54" s="147">
        <f>'12 anys'!K10</f>
        <v>6</v>
      </c>
      <c r="H54" s="147">
        <f>'12 anys'!P10</f>
        <v>8</v>
      </c>
      <c r="I54" s="148">
        <f>'12 anys'!Q10</f>
        <v>7</v>
      </c>
      <c r="J54" s="116">
        <f>'12 anys'!V10</f>
        <v>7.5750000000000002</v>
      </c>
      <c r="L54" s="323"/>
      <c r="M54" s="293"/>
      <c r="N54" s="161" t="s">
        <v>92</v>
      </c>
    </row>
    <row r="55" spans="1:19" x14ac:dyDescent="0.25">
      <c r="A55" s="298"/>
      <c r="B55" s="282"/>
      <c r="C55" s="285"/>
      <c r="D55" s="147">
        <f>'12 anys'!F11</f>
        <v>3.25</v>
      </c>
      <c r="E55" s="147">
        <f>'12 anys'!H11</f>
        <v>2</v>
      </c>
      <c r="F55" s="148">
        <f>'12 anys'!I11</f>
        <v>2.625</v>
      </c>
      <c r="G55" s="147">
        <f>'12 anys'!K11</f>
        <v>1</v>
      </c>
      <c r="H55" s="147">
        <f>'12 anys'!P11</f>
        <v>3.75</v>
      </c>
      <c r="I55" s="148">
        <f>'12 anys'!Q11</f>
        <v>2.375</v>
      </c>
      <c r="J55" s="116">
        <f>'12 anys'!V11</f>
        <v>3.2</v>
      </c>
      <c r="L55" s="321" t="s">
        <v>5</v>
      </c>
      <c r="M55" s="290" t="s">
        <v>87</v>
      </c>
      <c r="N55" s="158" t="s">
        <v>91</v>
      </c>
    </row>
    <row r="56" spans="1:19" x14ac:dyDescent="0.25">
      <c r="A56" s="298"/>
      <c r="B56" s="282"/>
      <c r="C56" s="285"/>
      <c r="D56" s="147">
        <f>'12 anys'!F12</f>
        <v>4</v>
      </c>
      <c r="E56" s="147">
        <f>'12 anys'!H12</f>
        <v>3</v>
      </c>
      <c r="F56" s="148">
        <f>'12 anys'!I12</f>
        <v>3.5</v>
      </c>
      <c r="G56" s="147">
        <f>'12 anys'!K12</f>
        <v>1</v>
      </c>
      <c r="H56" s="147">
        <f>'12 anys'!P12</f>
        <v>4</v>
      </c>
      <c r="I56" s="148">
        <f>'12 anys'!Q12</f>
        <v>2.5</v>
      </c>
      <c r="J56" s="116">
        <f>'12 anys'!V12</f>
        <v>3.6</v>
      </c>
      <c r="L56" s="322"/>
      <c r="M56" s="291"/>
      <c r="N56" s="159" t="s">
        <v>92</v>
      </c>
    </row>
    <row r="57" spans="1:19" x14ac:dyDescent="0.25">
      <c r="A57" s="298"/>
      <c r="B57" s="282"/>
      <c r="C57" s="285"/>
      <c r="D57" s="147">
        <f>'12 anys'!F13</f>
        <v>7.75</v>
      </c>
      <c r="E57" s="147">
        <f>'12 anys'!H13</f>
        <v>7</v>
      </c>
      <c r="F57" s="148">
        <f>'12 anys'!I13</f>
        <v>7.375</v>
      </c>
      <c r="G57" s="147">
        <f>'12 anys'!K13</f>
        <v>8</v>
      </c>
      <c r="H57" s="147">
        <f>'12 anys'!P13</f>
        <v>8.75</v>
      </c>
      <c r="I57" s="148">
        <f>'12 anys'!Q13</f>
        <v>8.375</v>
      </c>
      <c r="J57" s="116">
        <f>'12 anys'!V13</f>
        <v>6.75</v>
      </c>
      <c r="L57" s="322"/>
      <c r="M57" s="292" t="s">
        <v>88</v>
      </c>
      <c r="N57" s="160" t="s">
        <v>91</v>
      </c>
    </row>
    <row r="58" spans="1:19" ht="15.75" thickBot="1" x14ac:dyDescent="0.3">
      <c r="A58" s="298"/>
      <c r="B58" s="282"/>
      <c r="C58" s="285"/>
      <c r="D58" s="147">
        <f>'12 anys'!F14</f>
        <v>9</v>
      </c>
      <c r="E58" s="147">
        <f>'12 anys'!H14</f>
        <v>8</v>
      </c>
      <c r="F58" s="148">
        <f>'12 anys'!I14</f>
        <v>8.5</v>
      </c>
      <c r="G58" s="147">
        <f>'12 anys'!K14</f>
        <v>8</v>
      </c>
      <c r="H58" s="147">
        <f>'12 anys'!P14</f>
        <v>8.75</v>
      </c>
      <c r="I58" s="148">
        <f>'12 anys'!Q14</f>
        <v>8.375</v>
      </c>
      <c r="J58" s="116">
        <f>'12 anys'!V14</f>
        <v>8.9749999999999996</v>
      </c>
      <c r="L58" s="323"/>
      <c r="M58" s="293"/>
      <c r="N58" s="161" t="s">
        <v>92</v>
      </c>
    </row>
    <row r="59" spans="1:19" x14ac:dyDescent="0.25">
      <c r="A59" s="298"/>
      <c r="B59" s="282"/>
      <c r="C59" s="285"/>
      <c r="D59" s="147">
        <f>'12 anys'!F17</f>
        <v>6.25</v>
      </c>
      <c r="E59" s="147">
        <f>'12 anys'!H17</f>
        <v>6</v>
      </c>
      <c r="F59" s="148">
        <f>'12 anys'!I17</f>
        <v>6.125</v>
      </c>
      <c r="G59" s="147">
        <f>'12 anys'!K17</f>
        <v>2</v>
      </c>
      <c r="H59" s="147">
        <f>'12 anys'!P17</f>
        <v>6.25</v>
      </c>
      <c r="I59" s="148">
        <f>'12 anys'!Q17</f>
        <v>4.125</v>
      </c>
      <c r="J59" s="116">
        <f>'12 anys'!V17</f>
        <v>4.6500000000000004</v>
      </c>
      <c r="L59" s="307" t="s">
        <v>99</v>
      </c>
      <c r="M59" s="290" t="s">
        <v>87</v>
      </c>
      <c r="N59" s="158" t="s">
        <v>91</v>
      </c>
    </row>
    <row r="60" spans="1:19" x14ac:dyDescent="0.25">
      <c r="A60" s="298"/>
      <c r="B60" s="282"/>
      <c r="C60" s="285"/>
      <c r="D60" s="147">
        <f>'12 anys'!F18</f>
        <v>4.5</v>
      </c>
      <c r="E60" s="147">
        <f>'12 anys'!H18</f>
        <v>5</v>
      </c>
      <c r="F60" s="148">
        <f>'12 anys'!I18</f>
        <v>4.75</v>
      </c>
      <c r="G60" s="147">
        <f>'12 anys'!K18</f>
        <v>1</v>
      </c>
      <c r="H60" s="147">
        <f>'12 anys'!P18</f>
        <v>4.75</v>
      </c>
      <c r="I60" s="148">
        <f>'12 anys'!Q18</f>
        <v>2.875</v>
      </c>
      <c r="J60" s="116">
        <f>'12 anys'!V18</f>
        <v>4.7249999999999996</v>
      </c>
      <c r="L60" s="308"/>
      <c r="M60" s="291"/>
      <c r="N60" s="159" t="s">
        <v>92</v>
      </c>
    </row>
    <row r="61" spans="1:19" x14ac:dyDescent="0.25">
      <c r="A61" s="298"/>
      <c r="B61" s="282"/>
      <c r="C61" s="285"/>
      <c r="D61" s="147">
        <f>'12 anys'!F23</f>
        <v>5.25</v>
      </c>
      <c r="E61" s="147">
        <f>'12 anys'!H23</f>
        <v>3</v>
      </c>
      <c r="F61" s="148">
        <f>'12 anys'!I23</f>
        <v>4.125</v>
      </c>
      <c r="G61" s="147">
        <f>'12 anys'!K23</f>
        <v>2</v>
      </c>
      <c r="H61" s="147">
        <f>'12 anys'!P23</f>
        <v>5</v>
      </c>
      <c r="I61" s="148">
        <f>'12 anys'!Q23</f>
        <v>3.5</v>
      </c>
      <c r="J61" s="116">
        <f>'12 anys'!V23</f>
        <v>4.3250000000000002</v>
      </c>
      <c r="L61" s="308"/>
      <c r="M61" s="292" t="s">
        <v>88</v>
      </c>
      <c r="N61" s="160" t="s">
        <v>91</v>
      </c>
    </row>
    <row r="62" spans="1:19" ht="15.75" thickBot="1" x14ac:dyDescent="0.3">
      <c r="A62" s="298"/>
      <c r="B62" s="282"/>
      <c r="C62" s="285"/>
      <c r="D62" s="147">
        <f>'12 anys'!F27</f>
        <v>5</v>
      </c>
      <c r="E62" s="147">
        <f>'12 anys'!H27</f>
        <v>7</v>
      </c>
      <c r="F62" s="148">
        <f>'12 anys'!I27</f>
        <v>6</v>
      </c>
      <c r="G62" s="147">
        <f>'12 anys'!K27</f>
        <v>5</v>
      </c>
      <c r="H62" s="147">
        <f>'12 anys'!P27</f>
        <v>5</v>
      </c>
      <c r="I62" s="148">
        <f>'12 anys'!Q27</f>
        <v>5</v>
      </c>
      <c r="J62" s="116">
        <f>'12 anys'!V27</f>
        <v>6</v>
      </c>
      <c r="L62" s="309"/>
      <c r="M62" s="293"/>
      <c r="N62" s="161" t="s">
        <v>92</v>
      </c>
    </row>
    <row r="63" spans="1:19" x14ac:dyDescent="0.25">
      <c r="A63" s="298"/>
      <c r="B63" s="282"/>
      <c r="C63" s="285"/>
      <c r="D63" s="147">
        <f>'12 anys'!F28</f>
        <v>5.75</v>
      </c>
      <c r="E63" s="147">
        <f>'12 anys'!H28</f>
        <v>5</v>
      </c>
      <c r="F63" s="148">
        <f>'12 anys'!I28</f>
        <v>5.375</v>
      </c>
      <c r="G63" s="147">
        <f>'12 anys'!K28</f>
        <v>3</v>
      </c>
      <c r="H63" s="147">
        <f>'12 anys'!P28</f>
        <v>5.5</v>
      </c>
      <c r="I63" s="148">
        <f>'12 anys'!Q28</f>
        <v>4.25</v>
      </c>
      <c r="J63" s="116">
        <f>'12 anys'!V28</f>
        <v>4.9249999999999998</v>
      </c>
      <c r="L63" s="321" t="s">
        <v>102</v>
      </c>
      <c r="M63" s="290" t="s">
        <v>87</v>
      </c>
      <c r="N63" s="158" t="s">
        <v>91</v>
      </c>
    </row>
    <row r="64" spans="1:19" x14ac:dyDescent="0.25">
      <c r="A64" s="298"/>
      <c r="B64" s="282"/>
      <c r="C64" s="285"/>
      <c r="D64" s="147">
        <f>'12 anys'!F29</f>
        <v>3.75</v>
      </c>
      <c r="E64" s="147">
        <f>'12 anys'!H29</f>
        <v>3</v>
      </c>
      <c r="F64" s="148">
        <f>'12 anys'!I29</f>
        <v>3.375</v>
      </c>
      <c r="G64" s="147">
        <f>'12 anys'!K29</f>
        <v>5</v>
      </c>
      <c r="H64" s="147">
        <f>'12 anys'!P29</f>
        <v>3.3333333333333335</v>
      </c>
      <c r="I64" s="148">
        <f>'12 anys'!Q29</f>
        <v>4.166666666666667</v>
      </c>
      <c r="J64" s="116">
        <f>'12 anys'!V29</f>
        <v>4.3083333333333336</v>
      </c>
      <c r="L64" s="322"/>
      <c r="M64" s="291"/>
      <c r="N64" s="159" t="s">
        <v>92</v>
      </c>
    </row>
    <row r="65" spans="1:18" s="146" customFormat="1" x14ac:dyDescent="0.25">
      <c r="A65" s="298"/>
      <c r="B65" s="282"/>
      <c r="C65" s="285"/>
      <c r="D65" s="147">
        <f>'12 anys'!F30</f>
        <v>3.5</v>
      </c>
      <c r="E65" s="147">
        <f>'12 anys'!H30</f>
        <v>3</v>
      </c>
      <c r="F65" s="148">
        <f>'12 anys'!I30</f>
        <v>3.25</v>
      </c>
      <c r="G65" s="147">
        <f>'12 anys'!K30</f>
        <v>5</v>
      </c>
      <c r="H65" s="147">
        <f>'12 anys'!P30</f>
        <v>3.3333333333333335</v>
      </c>
      <c r="I65" s="148">
        <f>'12 anys'!Q30</f>
        <v>4.166666666666667</v>
      </c>
      <c r="J65" s="116">
        <f>'12 anys'!V30</f>
        <v>4.2833333333333332</v>
      </c>
      <c r="K65" s="145"/>
      <c r="L65" s="322"/>
      <c r="M65" s="292" t="s">
        <v>88</v>
      </c>
      <c r="N65" s="160" t="s">
        <v>91</v>
      </c>
      <c r="O65" s="145"/>
      <c r="P65" s="157"/>
      <c r="Q65" s="145"/>
      <c r="R65" s="145"/>
    </row>
    <row r="66" spans="1:18" s="146" customFormat="1" ht="15.75" thickBot="1" x14ac:dyDescent="0.3">
      <c r="A66" s="298"/>
      <c r="B66" s="282"/>
      <c r="C66" s="285"/>
      <c r="D66" s="147">
        <f>'12 anys'!F33</f>
        <v>5.75</v>
      </c>
      <c r="E66" s="147">
        <f>'12 anys'!H33</f>
        <v>7</v>
      </c>
      <c r="F66" s="148">
        <f>'12 anys'!I33</f>
        <v>6.375</v>
      </c>
      <c r="G66" s="147">
        <f>'12 anys'!K33</f>
        <v>5</v>
      </c>
      <c r="H66" s="147">
        <f>'12 anys'!P33</f>
        <v>7.25</v>
      </c>
      <c r="I66" s="148">
        <f>'12 anys'!Q33</f>
        <v>6.125</v>
      </c>
      <c r="J66" s="116">
        <f>'12 anys'!V33</f>
        <v>6.875</v>
      </c>
      <c r="K66" s="145"/>
      <c r="L66" s="323"/>
      <c r="M66" s="293"/>
      <c r="N66" s="161" t="s">
        <v>92</v>
      </c>
      <c r="O66" s="145"/>
    </row>
    <row r="67" spans="1:18" s="146" customFormat="1" x14ac:dyDescent="0.25">
      <c r="A67" s="298"/>
      <c r="B67" s="282"/>
      <c r="C67" s="285"/>
      <c r="D67" s="147">
        <f>'12 anys'!F34</f>
        <v>3.25</v>
      </c>
      <c r="E67" s="147">
        <f>'12 anys'!H34</f>
        <v>5</v>
      </c>
      <c r="F67" s="148">
        <f>'12 anys'!I34</f>
        <v>4.125</v>
      </c>
      <c r="G67" s="147">
        <f>'12 anys'!K34</f>
        <v>2</v>
      </c>
      <c r="H67" s="147">
        <f>'12 anys'!P34</f>
        <v>4.25</v>
      </c>
      <c r="I67" s="148">
        <f>'12 anys'!Q34</f>
        <v>3.125</v>
      </c>
      <c r="J67" s="116">
        <f>'12 anys'!V34</f>
        <v>4.3125</v>
      </c>
      <c r="K67" s="145"/>
      <c r="L67" s="321" t="s">
        <v>104</v>
      </c>
      <c r="M67" s="290" t="s">
        <v>87</v>
      </c>
      <c r="N67" s="158" t="s">
        <v>91</v>
      </c>
      <c r="O67" s="145"/>
    </row>
    <row r="68" spans="1:18" s="146" customFormat="1" x14ac:dyDescent="0.25">
      <c r="A68" s="298"/>
      <c r="B68" s="282"/>
      <c r="C68" s="285"/>
      <c r="D68" s="147">
        <f>'12 anys'!F36</f>
        <v>4.25</v>
      </c>
      <c r="E68" s="147">
        <f>'12 anys'!H36</f>
        <v>7</v>
      </c>
      <c r="F68" s="148">
        <f>'12 anys'!I36</f>
        <v>5.625</v>
      </c>
      <c r="G68" s="147">
        <f>'12 anys'!K36</f>
        <v>6</v>
      </c>
      <c r="H68" s="147">
        <f>'12 anys'!P36</f>
        <v>7</v>
      </c>
      <c r="I68" s="148">
        <f>'12 anys'!Q36</f>
        <v>6.5</v>
      </c>
      <c r="J68" s="116">
        <f>'12 anys'!V36</f>
        <v>6.28125</v>
      </c>
      <c r="K68" s="145"/>
      <c r="L68" s="322"/>
      <c r="M68" s="291"/>
      <c r="N68" s="159" t="s">
        <v>92</v>
      </c>
      <c r="O68" s="145"/>
    </row>
    <row r="69" spans="1:18" s="146" customFormat="1" x14ac:dyDescent="0.25">
      <c r="A69" s="298"/>
      <c r="B69" s="282"/>
      <c r="C69" s="285"/>
      <c r="D69" s="147">
        <f>'12 anys'!F37</f>
        <v>4</v>
      </c>
      <c r="E69" s="147">
        <f>'12 anys'!H37</f>
        <v>5</v>
      </c>
      <c r="F69" s="148">
        <f>'12 anys'!I37</f>
        <v>4.5</v>
      </c>
      <c r="G69" s="147">
        <f>'12 anys'!K37</f>
        <v>3</v>
      </c>
      <c r="H69" s="147">
        <f>'12 anys'!P37</f>
        <v>4.25</v>
      </c>
      <c r="I69" s="148">
        <f>'12 anys'!Q37</f>
        <v>3.625</v>
      </c>
      <c r="J69" s="116">
        <f>'12 anys'!V37</f>
        <v>5.03125</v>
      </c>
      <c r="K69" s="145"/>
      <c r="L69" s="322"/>
      <c r="M69" s="292" t="s">
        <v>88</v>
      </c>
      <c r="N69" s="160" t="s">
        <v>91</v>
      </c>
      <c r="O69" s="145"/>
    </row>
    <row r="70" spans="1:18" s="146" customFormat="1" ht="15.75" thickBot="1" x14ac:dyDescent="0.3">
      <c r="A70" s="298"/>
      <c r="B70" s="282"/>
      <c r="C70" s="285"/>
      <c r="D70" s="147">
        <f>'12 anys'!F38</f>
        <v>9</v>
      </c>
      <c r="E70" s="147">
        <f>'12 anys'!H38</f>
        <v>9</v>
      </c>
      <c r="F70" s="148">
        <f>'12 anys'!I38</f>
        <v>9</v>
      </c>
      <c r="G70" s="147">
        <f>'12 anys'!K38</f>
        <v>9</v>
      </c>
      <c r="H70" s="147">
        <f>'12 anys'!P38</f>
        <v>9.25</v>
      </c>
      <c r="I70" s="148">
        <f>'12 anys'!Q38</f>
        <v>9.125</v>
      </c>
      <c r="J70" s="116">
        <f>'12 anys'!V38</f>
        <v>9.53125</v>
      </c>
      <c r="K70" s="145"/>
      <c r="L70" s="323"/>
      <c r="M70" s="293"/>
      <c r="N70" s="161" t="s">
        <v>92</v>
      </c>
      <c r="O70" s="145"/>
      <c r="P70" s="157"/>
      <c r="Q70" s="145"/>
      <c r="R70" s="145"/>
    </row>
    <row r="71" spans="1:18" s="146" customFormat="1" x14ac:dyDescent="0.25">
      <c r="A71" s="298"/>
      <c r="B71" s="282"/>
      <c r="C71" s="285"/>
      <c r="D71" s="147">
        <f>'12 anys'!F42</f>
        <v>8.5</v>
      </c>
      <c r="E71" s="147">
        <f>'12 anys'!H42</f>
        <v>10</v>
      </c>
      <c r="F71" s="148">
        <f>'12 anys'!I42</f>
        <v>9.25</v>
      </c>
      <c r="G71" s="147">
        <f>'12 anys'!K42</f>
        <v>10</v>
      </c>
      <c r="H71" s="147">
        <f>'12 anys'!P42</f>
        <v>9.25</v>
      </c>
      <c r="I71" s="148">
        <f>'12 anys'!Q42</f>
        <v>9.625</v>
      </c>
      <c r="J71" s="116">
        <f>'12 anys'!V42</f>
        <v>9.21875</v>
      </c>
      <c r="K71" s="145"/>
      <c r="L71" s="307" t="s">
        <v>98</v>
      </c>
      <c r="M71" s="290" t="s">
        <v>87</v>
      </c>
      <c r="N71" s="158" t="s">
        <v>91</v>
      </c>
      <c r="O71" s="145"/>
      <c r="P71" s="157"/>
      <c r="Q71" s="145"/>
      <c r="R71" s="145"/>
    </row>
    <row r="72" spans="1:18" s="146" customFormat="1" x14ac:dyDescent="0.25">
      <c r="A72" s="298"/>
      <c r="B72" s="282"/>
      <c r="C72" s="285"/>
      <c r="D72" s="147">
        <f>'12 anys'!F44</f>
        <v>4.75</v>
      </c>
      <c r="E72" s="147">
        <f>'12 anys'!H44</f>
        <v>6</v>
      </c>
      <c r="F72" s="148">
        <f>'12 anys'!I44</f>
        <v>5.375</v>
      </c>
      <c r="G72" s="147">
        <f>'12 anys'!K44</f>
        <v>5</v>
      </c>
      <c r="H72" s="147">
        <f>'12 anys'!P44</f>
        <v>7.5</v>
      </c>
      <c r="I72" s="148">
        <f>'12 anys'!Q44</f>
        <v>6.25</v>
      </c>
      <c r="J72" s="116">
        <f>'12 anys'!V44</f>
        <v>6.40625</v>
      </c>
      <c r="K72" s="145"/>
      <c r="L72" s="308"/>
      <c r="M72" s="291"/>
      <c r="N72" s="159" t="s">
        <v>92</v>
      </c>
      <c r="O72" s="145"/>
      <c r="P72" s="157"/>
      <c r="Q72" s="145"/>
      <c r="R72" s="145"/>
    </row>
    <row r="73" spans="1:18" s="146" customFormat="1" x14ac:dyDescent="0.25">
      <c r="A73" s="298"/>
      <c r="B73" s="282"/>
      <c r="C73" s="285"/>
      <c r="D73" s="147">
        <f>'12 anys'!F47</f>
        <v>2.5</v>
      </c>
      <c r="E73" s="147">
        <f>'12 anys'!H47</f>
        <v>2</v>
      </c>
      <c r="F73" s="148">
        <f>'12 anys'!I47</f>
        <v>2.25</v>
      </c>
      <c r="G73" s="147">
        <f>'12 anys'!K47</f>
        <v>2</v>
      </c>
      <c r="H73" s="147">
        <f>'12 anys'!P47</f>
        <v>2.25</v>
      </c>
      <c r="I73" s="148">
        <f>'12 anys'!Q47</f>
        <v>2.125</v>
      </c>
      <c r="J73" s="116">
        <f>'12 anys'!V47</f>
        <v>2.84375</v>
      </c>
      <c r="K73" s="145"/>
      <c r="L73" s="308"/>
      <c r="M73" s="292" t="s">
        <v>88</v>
      </c>
      <c r="N73" s="160" t="s">
        <v>91</v>
      </c>
      <c r="O73" s="145"/>
      <c r="P73" s="157"/>
      <c r="Q73" s="145"/>
      <c r="R73" s="145"/>
    </row>
    <row r="74" spans="1:18" s="146" customFormat="1" ht="15.75" thickBot="1" x14ac:dyDescent="0.3">
      <c r="A74" s="298"/>
      <c r="B74" s="282"/>
      <c r="C74" s="285"/>
      <c r="D74" s="147">
        <f>'12 anys'!F48</f>
        <v>3.75</v>
      </c>
      <c r="E74" s="147">
        <f>'12 anys'!H48</f>
        <v>5</v>
      </c>
      <c r="F74" s="148">
        <f>'12 anys'!I48</f>
        <v>4.375</v>
      </c>
      <c r="G74" s="147">
        <f>'12 anys'!K48</f>
        <v>5</v>
      </c>
      <c r="H74" s="147">
        <f>'12 anys'!P48</f>
        <v>5</v>
      </c>
      <c r="I74" s="148">
        <f>'12 anys'!Q48</f>
        <v>5</v>
      </c>
      <c r="J74" s="116">
        <f>'12 anys'!V48</f>
        <v>5.84375</v>
      </c>
      <c r="K74" s="145"/>
      <c r="L74" s="309"/>
      <c r="M74" s="293"/>
      <c r="N74" s="161" t="s">
        <v>92</v>
      </c>
      <c r="O74" s="145"/>
      <c r="P74" s="157"/>
      <c r="Q74" s="145"/>
      <c r="R74" s="145"/>
    </row>
    <row r="75" spans="1:18" s="146" customFormat="1" x14ac:dyDescent="0.25">
      <c r="A75" s="298"/>
      <c r="B75" s="282"/>
      <c r="C75" s="285"/>
      <c r="D75" s="147">
        <f>'12 anys'!F49</f>
        <v>6.75</v>
      </c>
      <c r="E75" s="147">
        <f>'12 anys'!H49</f>
        <v>6</v>
      </c>
      <c r="F75" s="148">
        <f>'12 anys'!I49</f>
        <v>6.375</v>
      </c>
      <c r="G75" s="147">
        <f>'12 anys'!K49</f>
        <v>7</v>
      </c>
      <c r="H75" s="147">
        <f>'12 anys'!P49</f>
        <v>7.25</v>
      </c>
      <c r="I75" s="148">
        <f>'12 anys'!Q49</f>
        <v>7.125</v>
      </c>
      <c r="J75" s="116">
        <f>'12 anys'!V49</f>
        <v>7.125</v>
      </c>
      <c r="K75" s="145"/>
      <c r="L75" s="307" t="s">
        <v>45</v>
      </c>
      <c r="M75" s="290" t="s">
        <v>87</v>
      </c>
      <c r="N75" s="158" t="s">
        <v>91</v>
      </c>
      <c r="O75" s="145"/>
      <c r="P75" s="157"/>
      <c r="Q75" s="145"/>
      <c r="R75" s="145"/>
    </row>
    <row r="76" spans="1:18" s="146" customFormat="1" x14ac:dyDescent="0.25">
      <c r="A76" s="298"/>
      <c r="B76" s="282"/>
      <c r="C76" s="285"/>
      <c r="D76" s="147">
        <f>'12 anys'!F51</f>
        <v>2.75</v>
      </c>
      <c r="E76" s="147">
        <f>'12 anys'!H51</f>
        <v>2</v>
      </c>
      <c r="F76" s="148">
        <f>'12 anys'!I51</f>
        <v>2.375</v>
      </c>
      <c r="G76" s="147">
        <f>'12 anys'!K51</f>
        <v>5</v>
      </c>
      <c r="H76" s="147">
        <f>'12 anys'!P51</f>
        <v>2.75</v>
      </c>
      <c r="I76" s="148">
        <f>'12 anys'!Q51</f>
        <v>3.875</v>
      </c>
      <c r="J76" s="116">
        <f>'12 anys'!V51</f>
        <v>4.3125</v>
      </c>
      <c r="K76" s="145"/>
      <c r="L76" s="308"/>
      <c r="M76" s="291"/>
      <c r="N76" s="159" t="s">
        <v>92</v>
      </c>
      <c r="O76" s="145"/>
      <c r="P76" s="157"/>
      <c r="Q76" s="145"/>
      <c r="R76" s="145"/>
    </row>
    <row r="77" spans="1:18" s="146" customFormat="1" x14ac:dyDescent="0.25">
      <c r="A77" s="298"/>
      <c r="B77" s="282"/>
      <c r="C77" s="285"/>
      <c r="D77" s="147">
        <f>'12 anys'!F52</f>
        <v>3.75</v>
      </c>
      <c r="E77" s="147">
        <f>'12 anys'!H52</f>
        <v>5</v>
      </c>
      <c r="F77" s="148">
        <f>'12 anys'!I52</f>
        <v>4.375</v>
      </c>
      <c r="G77" s="147">
        <f>'12 anys'!K52</f>
        <v>3</v>
      </c>
      <c r="H77" s="147">
        <f>'12 anys'!P52</f>
        <v>4</v>
      </c>
      <c r="I77" s="148">
        <f>'12 anys'!Q52</f>
        <v>3.5</v>
      </c>
      <c r="J77" s="116">
        <f>'12 anys'!V52</f>
        <v>4.96875</v>
      </c>
      <c r="K77" s="145"/>
      <c r="L77" s="308"/>
      <c r="M77" s="292" t="s">
        <v>88</v>
      </c>
      <c r="N77" s="160" t="s">
        <v>91</v>
      </c>
      <c r="O77" s="145"/>
      <c r="P77" s="157"/>
      <c r="Q77" s="145"/>
      <c r="R77" s="145"/>
    </row>
    <row r="78" spans="1:18" s="146" customFormat="1" ht="15.75" thickBot="1" x14ac:dyDescent="0.3">
      <c r="A78" s="298"/>
      <c r="B78" s="282"/>
      <c r="C78" s="285"/>
      <c r="D78" s="147">
        <f>'12 anys'!F55</f>
        <v>7.25</v>
      </c>
      <c r="E78" s="147">
        <f>'12 anys'!H55</f>
        <v>6</v>
      </c>
      <c r="F78" s="148">
        <f>'12 anys'!I55</f>
        <v>6.625</v>
      </c>
      <c r="G78" s="147">
        <f>'12 anys'!K55</f>
        <v>6</v>
      </c>
      <c r="H78" s="147">
        <f>'12 anys'!P55</f>
        <v>7</v>
      </c>
      <c r="I78" s="148">
        <f>'12 anys'!Q55</f>
        <v>6.5</v>
      </c>
      <c r="J78" s="116">
        <f>'12 anys'!V55</f>
        <v>6.53125</v>
      </c>
      <c r="K78" s="145"/>
      <c r="L78" s="309"/>
      <c r="M78" s="293"/>
      <c r="N78" s="161" t="s">
        <v>92</v>
      </c>
      <c r="O78" s="145"/>
      <c r="P78" s="157"/>
      <c r="Q78" s="145"/>
      <c r="R78" s="145"/>
    </row>
    <row r="79" spans="1:18" s="146" customFormat="1" x14ac:dyDescent="0.25">
      <c r="A79" s="298"/>
      <c r="B79" s="282"/>
      <c r="C79" s="285"/>
      <c r="D79" s="147">
        <f>'12 anys'!F57</f>
        <v>4.25</v>
      </c>
      <c r="E79" s="147">
        <f>'12 anys'!H57</f>
        <v>5</v>
      </c>
      <c r="F79" s="148">
        <f>'12 anys'!I57</f>
        <v>4.625</v>
      </c>
      <c r="G79" s="147">
        <f>'12 anys'!K57</f>
        <v>4</v>
      </c>
      <c r="H79" s="147">
        <f>'12 anys'!P57</f>
        <v>5.5</v>
      </c>
      <c r="I79" s="148">
        <f>'12 anys'!Q57</f>
        <v>4.75</v>
      </c>
      <c r="J79" s="116">
        <f>'12 anys'!V57</f>
        <v>6.09375</v>
      </c>
      <c r="K79" s="145"/>
      <c r="L79" s="145"/>
      <c r="M79" s="157"/>
      <c r="N79" s="145"/>
      <c r="O79" s="145"/>
      <c r="P79" s="157"/>
      <c r="Q79" s="145"/>
      <c r="R79" s="145"/>
    </row>
    <row r="80" spans="1:18" s="146" customFormat="1" x14ac:dyDescent="0.25">
      <c r="A80" s="298"/>
      <c r="B80" s="282"/>
      <c r="C80" s="285"/>
      <c r="D80" s="147">
        <f>'12 anys'!F59</f>
        <v>3.75</v>
      </c>
      <c r="E80" s="147">
        <f>'12 anys'!H59</f>
        <v>5</v>
      </c>
      <c r="F80" s="148">
        <f>'12 anys'!I59</f>
        <v>4.375</v>
      </c>
      <c r="G80" s="147">
        <f>'12 anys'!K59</f>
        <v>5</v>
      </c>
      <c r="H80" s="147">
        <f>'12 anys'!P59</f>
        <v>5</v>
      </c>
      <c r="I80" s="148">
        <f>'12 anys'!Q59</f>
        <v>5</v>
      </c>
      <c r="J80" s="116">
        <f>'12 anys'!V59</f>
        <v>6.09375</v>
      </c>
      <c r="K80" s="145"/>
      <c r="L80" s="145"/>
      <c r="M80" s="157"/>
      <c r="N80" s="145"/>
      <c r="O80" s="145"/>
      <c r="P80" s="157"/>
      <c r="Q80" s="145"/>
      <c r="R80" s="145"/>
    </row>
    <row r="81" spans="1:10" s="146" customFormat="1" x14ac:dyDescent="0.25">
      <c r="A81" s="298"/>
      <c r="B81" s="282"/>
      <c r="C81" s="285"/>
      <c r="D81" s="147">
        <f>'12 anys'!F60</f>
        <v>4.25</v>
      </c>
      <c r="E81" s="147">
        <f>'12 anys'!H60</f>
        <v>6</v>
      </c>
      <c r="F81" s="148">
        <f>'12 anys'!I60</f>
        <v>5.125</v>
      </c>
      <c r="G81" s="147">
        <f>'12 anys'!K60</f>
        <v>5</v>
      </c>
      <c r="H81" s="147">
        <f>'12 anys'!P60</f>
        <v>5.75</v>
      </c>
      <c r="I81" s="148">
        <f>'12 anys'!Q60</f>
        <v>5.375</v>
      </c>
      <c r="J81" s="116">
        <f>'12 anys'!V60</f>
        <v>6.375</v>
      </c>
    </row>
    <row r="82" spans="1:10" s="146" customFormat="1" x14ac:dyDescent="0.25">
      <c r="A82" s="298"/>
      <c r="B82" s="282"/>
      <c r="C82" s="285"/>
      <c r="D82" s="147">
        <f>'12 anys'!F62</f>
        <v>8</v>
      </c>
      <c r="E82" s="147">
        <f>'12 anys'!H62</f>
        <v>8</v>
      </c>
      <c r="F82" s="148">
        <f>'12 anys'!I62</f>
        <v>8</v>
      </c>
      <c r="G82" s="147">
        <f>'12 anys'!K62</f>
        <v>8</v>
      </c>
      <c r="H82" s="147">
        <f>'12 anys'!P62</f>
        <v>6</v>
      </c>
      <c r="I82" s="148">
        <f>'12 anys'!Q62</f>
        <v>7</v>
      </c>
      <c r="J82" s="116">
        <f>'12 anys'!V62</f>
        <v>7.2</v>
      </c>
    </row>
    <row r="83" spans="1:10" s="146" customFormat="1" x14ac:dyDescent="0.25">
      <c r="A83" s="298"/>
      <c r="B83" s="282"/>
      <c r="C83" s="285"/>
      <c r="D83" s="147">
        <f>'12 anys'!F65</f>
        <v>5.5</v>
      </c>
      <c r="E83" s="147">
        <f>'12 anys'!H65</f>
        <v>7</v>
      </c>
      <c r="F83" s="148">
        <f>'12 anys'!I65</f>
        <v>6.25</v>
      </c>
      <c r="G83" s="147">
        <f>'12 anys'!K65</f>
        <v>4</v>
      </c>
      <c r="H83" s="147">
        <f>'12 anys'!P65</f>
        <v>5.333333333333333</v>
      </c>
      <c r="I83" s="148">
        <f>'12 anys'!Q65</f>
        <v>4.6666666666666661</v>
      </c>
      <c r="J83" s="116">
        <f>'12 anys'!V65</f>
        <v>6.3833333333333329</v>
      </c>
    </row>
    <row r="84" spans="1:10" s="146" customFormat="1" x14ac:dyDescent="0.25">
      <c r="A84" s="298"/>
      <c r="B84" s="282"/>
      <c r="C84" s="285"/>
      <c r="D84" s="147">
        <f>'12 anys'!F70</f>
        <v>7.25</v>
      </c>
      <c r="E84" s="147">
        <f>'12 anys'!H70</f>
        <v>7</v>
      </c>
      <c r="F84" s="148">
        <f>'12 anys'!I70</f>
        <v>7.125</v>
      </c>
      <c r="G84" s="147">
        <f>'12 anys'!K70</f>
        <v>6</v>
      </c>
      <c r="H84" s="147">
        <f>'12 anys'!P70</f>
        <v>6.333333333333333</v>
      </c>
      <c r="I84" s="148">
        <f>'12 anys'!Q70</f>
        <v>6.1666666666666661</v>
      </c>
      <c r="J84" s="116">
        <f>'12 anys'!V70</f>
        <v>7.2583333333333329</v>
      </c>
    </row>
    <row r="85" spans="1:10" s="146" customFormat="1" x14ac:dyDescent="0.25">
      <c r="A85" s="298"/>
      <c r="B85" s="282"/>
      <c r="C85" s="285"/>
      <c r="D85" s="147">
        <f>'12 anys'!F71</f>
        <v>9</v>
      </c>
      <c r="E85" s="147">
        <f>'12 anys'!H71</f>
        <v>9</v>
      </c>
      <c r="F85" s="148">
        <f>'12 anys'!I71</f>
        <v>9</v>
      </c>
      <c r="G85" s="147">
        <f>'12 anys'!K71</f>
        <v>8</v>
      </c>
      <c r="H85" s="147">
        <f>'12 anys'!P71</f>
        <v>9</v>
      </c>
      <c r="I85" s="148">
        <f>'12 anys'!Q71</f>
        <v>8.5</v>
      </c>
      <c r="J85" s="116">
        <f>'12 anys'!V71</f>
        <v>8.3000000000000007</v>
      </c>
    </row>
    <row r="86" spans="1:10" s="146" customFormat="1" x14ac:dyDescent="0.25">
      <c r="A86" s="298"/>
      <c r="B86" s="282"/>
      <c r="C86" s="285"/>
      <c r="D86" s="147">
        <f>'12 anys'!F82</f>
        <v>6</v>
      </c>
      <c r="E86" s="147">
        <f>'12 anys'!H82</f>
        <v>7</v>
      </c>
      <c r="F86" s="148">
        <f>'12 anys'!I82</f>
        <v>6.5</v>
      </c>
      <c r="G86" s="147">
        <f>'12 anys'!K82</f>
        <v>6</v>
      </c>
      <c r="H86" s="147">
        <f>'12 anys'!P82</f>
        <v>7.333333333333333</v>
      </c>
      <c r="I86" s="148">
        <f>'12 anys'!Q82</f>
        <v>6.6666666666666661</v>
      </c>
      <c r="J86" s="116">
        <f>'12 anys'!V82</f>
        <v>7.4333333333333327</v>
      </c>
    </row>
    <row r="87" spans="1:10" s="146" customFormat="1" x14ac:dyDescent="0.25">
      <c r="A87" s="298"/>
      <c r="B87" s="282"/>
      <c r="C87" s="285"/>
      <c r="D87" s="147">
        <f>'12 anys'!F83</f>
        <v>4.5</v>
      </c>
      <c r="E87" s="147">
        <f>'12 anys'!H83</f>
        <v>6</v>
      </c>
      <c r="F87" s="148">
        <f>'12 anys'!I83</f>
        <v>5.25</v>
      </c>
      <c r="G87" s="147">
        <f>'12 anys'!K83</f>
        <v>4</v>
      </c>
      <c r="H87" s="147">
        <f>'12 anys'!P83</f>
        <v>5</v>
      </c>
      <c r="I87" s="148">
        <f>'12 anys'!Q83</f>
        <v>4.5</v>
      </c>
      <c r="J87" s="116">
        <f>'12 anys'!V83</f>
        <v>6.15</v>
      </c>
    </row>
    <row r="88" spans="1:10" s="146" customFormat="1" x14ac:dyDescent="0.25">
      <c r="A88" s="298"/>
      <c r="B88" s="282"/>
      <c r="C88" s="285"/>
      <c r="D88" s="147">
        <f>'12 anys'!F84</f>
        <v>5.75</v>
      </c>
      <c r="E88" s="147">
        <f>'12 anys'!H84</f>
        <v>7</v>
      </c>
      <c r="F88" s="148">
        <f>'12 anys'!I84</f>
        <v>6.375</v>
      </c>
      <c r="G88" s="147">
        <f>'12 anys'!K84</f>
        <v>5</v>
      </c>
      <c r="H88" s="147">
        <f>'12 anys'!P84</f>
        <v>5.333333333333333</v>
      </c>
      <c r="I88" s="148">
        <f>'12 anys'!Q84</f>
        <v>5.1666666666666661</v>
      </c>
      <c r="J88" s="116">
        <f>'12 anys'!V84</f>
        <v>6.1083333333333325</v>
      </c>
    </row>
    <row r="89" spans="1:10" s="146" customFormat="1" x14ac:dyDescent="0.25">
      <c r="A89" s="298"/>
      <c r="B89" s="282"/>
      <c r="C89" s="285"/>
      <c r="D89" s="147">
        <f>'12 anys'!F87</f>
        <v>5.25</v>
      </c>
      <c r="E89" s="147">
        <f>'12 anys'!H87</f>
        <v>7</v>
      </c>
      <c r="F89" s="148">
        <f>'12 anys'!I87</f>
        <v>6.125</v>
      </c>
      <c r="G89" s="147">
        <f>'12 anys'!K87</f>
        <v>5</v>
      </c>
      <c r="H89" s="147">
        <f>'12 anys'!P87</f>
        <v>6.333333333333333</v>
      </c>
      <c r="I89" s="148">
        <f>'12 anys'!Q87</f>
        <v>5.6666666666666661</v>
      </c>
      <c r="J89" s="116">
        <f>'12 anys'!V87</f>
        <v>6.5583333333333327</v>
      </c>
    </row>
    <row r="90" spans="1:10" s="146" customFormat="1" x14ac:dyDescent="0.25">
      <c r="A90" s="298"/>
      <c r="B90" s="282"/>
      <c r="C90" s="285"/>
      <c r="D90" s="147">
        <f>'12 anys'!F88</f>
        <v>6.5</v>
      </c>
      <c r="E90" s="147">
        <f>'12 anys'!H88</f>
        <v>7</v>
      </c>
      <c r="F90" s="148">
        <f>'12 anys'!I88</f>
        <v>6.75</v>
      </c>
      <c r="G90" s="147">
        <f>'12 anys'!K88</f>
        <v>6</v>
      </c>
      <c r="H90" s="147">
        <f>'12 anys'!P88</f>
        <v>8</v>
      </c>
      <c r="I90" s="148">
        <f>'12 anys'!Q88</f>
        <v>7</v>
      </c>
      <c r="J90" s="116">
        <f>'12 anys'!V88</f>
        <v>7.55</v>
      </c>
    </row>
    <row r="91" spans="1:10" s="146" customFormat="1" ht="15.75" thickBot="1" x14ac:dyDescent="0.3">
      <c r="A91" s="299"/>
      <c r="B91" s="283"/>
      <c r="C91" s="300"/>
      <c r="D91" s="164">
        <f>'12 anys'!F89</f>
        <v>8</v>
      </c>
      <c r="E91" s="164">
        <f>'12 anys'!H89</f>
        <v>9</v>
      </c>
      <c r="F91" s="143">
        <f>'12 anys'!I89</f>
        <v>8.5</v>
      </c>
      <c r="G91" s="164">
        <f>'12 anys'!K89</f>
        <v>8</v>
      </c>
      <c r="H91" s="164">
        <f>'12 anys'!P89</f>
        <v>8</v>
      </c>
      <c r="I91" s="143">
        <f>'12 anys'!Q89</f>
        <v>8</v>
      </c>
      <c r="J91" s="119">
        <f>'12 anys'!V89</f>
        <v>8.3000000000000007</v>
      </c>
    </row>
    <row r="92" spans="1:10" s="146" customFormat="1" x14ac:dyDescent="0.25">
      <c r="A92" s="297" t="s">
        <v>121</v>
      </c>
      <c r="B92" s="275" t="s">
        <v>87</v>
      </c>
      <c r="C92" s="272" t="s">
        <v>91</v>
      </c>
      <c r="D92" s="157">
        <f>'13 anys'!H72</f>
        <v>6.5</v>
      </c>
      <c r="E92" s="157">
        <f>'13 anys'!K72</f>
        <v>7</v>
      </c>
      <c r="F92" s="140">
        <f>'13 anys'!L72</f>
        <v>6.75</v>
      </c>
      <c r="G92" s="157">
        <f>'13 anys'!N72</f>
        <v>6</v>
      </c>
      <c r="H92" s="157">
        <f>'13 anys'!Q72</f>
        <v>7.5</v>
      </c>
      <c r="I92" s="140">
        <f>'13 anys'!R72</f>
        <v>7.125</v>
      </c>
      <c r="J92" s="115">
        <f>'13 anys'!X72</f>
        <v>6.96875</v>
      </c>
    </row>
    <row r="93" spans="1:10" s="146" customFormat="1" x14ac:dyDescent="0.25">
      <c r="A93" s="298"/>
      <c r="B93" s="276"/>
      <c r="C93" s="273"/>
      <c r="D93" s="157">
        <f>'13 anys'!H78</f>
        <v>6.75</v>
      </c>
      <c r="E93" s="157">
        <f>'13 anys'!K78</f>
        <v>7</v>
      </c>
      <c r="F93" s="140">
        <f>'13 anys'!L78</f>
        <v>6.875</v>
      </c>
      <c r="G93" s="157">
        <f>'13 anys'!N78</f>
        <v>6</v>
      </c>
      <c r="H93" s="157">
        <f>'13 anys'!Q78</f>
        <v>6.5</v>
      </c>
      <c r="I93" s="140">
        <f>'13 anys'!R78</f>
        <v>6.375</v>
      </c>
      <c r="J93" s="116">
        <f>'13 anys'!X78</f>
        <v>7.3125</v>
      </c>
    </row>
    <row r="94" spans="1:10" s="146" customFormat="1" x14ac:dyDescent="0.25">
      <c r="A94" s="298"/>
      <c r="B94" s="276"/>
      <c r="C94" s="273"/>
      <c r="D94" s="157">
        <f>'13 anys'!H80</f>
        <v>7.75</v>
      </c>
      <c r="E94" s="157">
        <f>'13 anys'!K80</f>
        <v>8</v>
      </c>
      <c r="F94" s="140">
        <f>'13 anys'!L80</f>
        <v>7.875</v>
      </c>
      <c r="G94" s="157">
        <f>'13 anys'!N80</f>
        <v>7</v>
      </c>
      <c r="H94" s="157">
        <f>'13 anys'!Q80</f>
        <v>7</v>
      </c>
      <c r="I94" s="140">
        <f>'13 anys'!R80</f>
        <v>7</v>
      </c>
      <c r="J94" s="116">
        <f>'13 anys'!X80</f>
        <v>6.96875</v>
      </c>
    </row>
    <row r="95" spans="1:10" s="146" customFormat="1" x14ac:dyDescent="0.25">
      <c r="A95" s="298"/>
      <c r="B95" s="276"/>
      <c r="C95" s="273"/>
      <c r="D95" s="157">
        <f>'13 anys'!H84</f>
        <v>8.3333333333333339</v>
      </c>
      <c r="E95" s="157">
        <f>'13 anys'!K84</f>
        <v>9</v>
      </c>
      <c r="F95" s="140">
        <f>'13 anys'!L84</f>
        <v>8.6666666666666679</v>
      </c>
      <c r="G95" s="157">
        <f>'13 anys'!N84</f>
        <v>8</v>
      </c>
      <c r="H95" s="157">
        <f>'13 anys'!Q84</f>
        <v>7.5</v>
      </c>
      <c r="I95" s="140">
        <f>'13 anys'!R84</f>
        <v>7.625</v>
      </c>
      <c r="J95" s="116">
        <f>'13 anys'!X84</f>
        <v>8.5729166666666679</v>
      </c>
    </row>
    <row r="96" spans="1:10" s="146" customFormat="1" x14ac:dyDescent="0.25">
      <c r="A96" s="298"/>
      <c r="B96" s="276"/>
      <c r="C96" s="273"/>
      <c r="D96" s="147">
        <f>'13 anys'!H91</f>
        <v>9.5</v>
      </c>
      <c r="E96" s="147">
        <f>'13 anys'!K91</f>
        <v>10</v>
      </c>
      <c r="F96" s="148">
        <f>'13 anys'!L91</f>
        <v>9.75</v>
      </c>
      <c r="G96" s="147">
        <f>'13 anys'!N91</f>
        <v>9</v>
      </c>
      <c r="H96" s="147">
        <f>'13 anys'!Q91</f>
        <v>9.5</v>
      </c>
      <c r="I96" s="148">
        <f>'13 anys'!R91</f>
        <v>9.375</v>
      </c>
      <c r="J96" s="116">
        <f>'13 anys'!X91</f>
        <v>8.78125</v>
      </c>
    </row>
    <row r="97" spans="1:11" s="146" customFormat="1" x14ac:dyDescent="0.25">
      <c r="A97" s="298"/>
      <c r="B97" s="276"/>
      <c r="C97" s="273"/>
      <c r="D97" s="157">
        <f>'13 anys'!H92</f>
        <v>6.25</v>
      </c>
      <c r="E97" s="157">
        <f>'13 anys'!K92</f>
        <v>7</v>
      </c>
      <c r="F97" s="140">
        <f>'13 anys'!L92</f>
        <v>6.625</v>
      </c>
      <c r="G97" s="157">
        <f>'13 anys'!N92</f>
        <v>6</v>
      </c>
      <c r="H97" s="157">
        <f>'13 anys'!Q92</f>
        <v>7</v>
      </c>
      <c r="I97" s="140">
        <f>'13 anys'!R92</f>
        <v>6.75</v>
      </c>
      <c r="J97" s="116">
        <f>'13 anys'!X92</f>
        <v>7.09375</v>
      </c>
      <c r="K97" s="145"/>
    </row>
    <row r="98" spans="1:11" s="146" customFormat="1" x14ac:dyDescent="0.25">
      <c r="A98" s="298"/>
      <c r="B98" s="276"/>
      <c r="C98" s="273"/>
      <c r="D98" s="155">
        <f>'13 anys'!H93</f>
        <v>5.5</v>
      </c>
      <c r="E98" s="155">
        <f>'13 anys'!K93</f>
        <v>7</v>
      </c>
      <c r="F98" s="141">
        <f>'13 anys'!L93</f>
        <v>6.25</v>
      </c>
      <c r="G98" s="155">
        <f>'13 anys'!N93</f>
        <v>5</v>
      </c>
      <c r="H98" s="155">
        <f>'13 anys'!Q93</f>
        <v>6.5</v>
      </c>
      <c r="I98" s="141">
        <f>'13 anys'!R93</f>
        <v>6.125</v>
      </c>
      <c r="J98" s="118">
        <f>'13 anys'!X93</f>
        <v>7.09375</v>
      </c>
      <c r="K98" s="145"/>
    </row>
    <row r="99" spans="1:11" s="146" customFormat="1" x14ac:dyDescent="0.25">
      <c r="A99" s="298"/>
      <c r="B99" s="276"/>
      <c r="C99" s="294" t="s">
        <v>92</v>
      </c>
      <c r="D99" s="147">
        <f>'13 anys'!H69</f>
        <v>3</v>
      </c>
      <c r="E99" s="147">
        <f>'13 anys'!K69</f>
        <v>4</v>
      </c>
      <c r="F99" s="148">
        <f>'13 anys'!L69</f>
        <v>3.5</v>
      </c>
      <c r="G99" s="147">
        <f>'13 anys'!N69</f>
        <v>3</v>
      </c>
      <c r="H99" s="147">
        <f>'13 anys'!Q69</f>
        <v>5.5</v>
      </c>
      <c r="I99" s="148">
        <f>'13 anys'!R69</f>
        <v>4.875</v>
      </c>
      <c r="J99" s="116">
        <f>'13 anys'!X69</f>
        <v>5.09375</v>
      </c>
      <c r="K99" s="145"/>
    </row>
    <row r="100" spans="1:11" s="146" customFormat="1" x14ac:dyDescent="0.25">
      <c r="A100" s="298"/>
      <c r="B100" s="276"/>
      <c r="C100" s="295"/>
      <c r="D100" s="147">
        <f>'13 anys'!H71</f>
        <v>6</v>
      </c>
      <c r="E100" s="147">
        <f>'13 anys'!K71</f>
        <v>7</v>
      </c>
      <c r="F100" s="148">
        <f>'13 anys'!L71</f>
        <v>6.5</v>
      </c>
      <c r="G100" s="147">
        <f>'13 anys'!N71</f>
        <v>6</v>
      </c>
      <c r="H100" s="147">
        <f>'13 anys'!Q71</f>
        <v>6</v>
      </c>
      <c r="I100" s="148">
        <f>'13 anys'!R71</f>
        <v>6</v>
      </c>
      <c r="J100" s="116">
        <f>'13 anys'!X71</f>
        <v>6.375</v>
      </c>
      <c r="K100" s="145"/>
    </row>
    <row r="101" spans="1:11" s="146" customFormat="1" x14ac:dyDescent="0.25">
      <c r="A101" s="298"/>
      <c r="B101" s="276"/>
      <c r="C101" s="295"/>
      <c r="D101" s="157">
        <f>'13 anys'!H81</f>
        <v>9.75</v>
      </c>
      <c r="E101" s="157">
        <f>'13 anys'!K81</f>
        <v>9</v>
      </c>
      <c r="F101" s="140">
        <f>'13 anys'!L81</f>
        <v>9.375</v>
      </c>
      <c r="G101" s="157">
        <f>'13 anys'!N81</f>
        <v>10</v>
      </c>
      <c r="H101" s="157">
        <f>'13 anys'!Q81</f>
        <v>9</v>
      </c>
      <c r="I101" s="140">
        <f>'13 anys'!R81</f>
        <v>9.25</v>
      </c>
      <c r="J101" s="116">
        <f>'13 anys'!X81</f>
        <v>9.65625</v>
      </c>
      <c r="K101" s="145"/>
    </row>
    <row r="102" spans="1:11" s="146" customFormat="1" x14ac:dyDescent="0.25">
      <c r="A102" s="298"/>
      <c r="B102" s="277"/>
      <c r="C102" s="296"/>
      <c r="D102" s="155">
        <f>'13 anys'!H96</f>
        <v>6.666666666666667</v>
      </c>
      <c r="E102" s="155">
        <f>'13 anys'!K96</f>
        <v>8</v>
      </c>
      <c r="F102" s="141">
        <f>'13 anys'!L96</f>
        <v>7.3333333333333339</v>
      </c>
      <c r="G102" s="155">
        <f>'13 anys'!N96</f>
        <v>6</v>
      </c>
      <c r="H102" s="155">
        <f>'13 anys'!Q96</f>
        <v>7</v>
      </c>
      <c r="I102" s="141">
        <f>'13 anys'!R96</f>
        <v>6.75</v>
      </c>
      <c r="J102" s="118">
        <f>'13 anys'!X96</f>
        <v>7.2708333333333339</v>
      </c>
      <c r="K102" s="145"/>
    </row>
    <row r="103" spans="1:11" s="146" customFormat="1" x14ac:dyDescent="0.25">
      <c r="A103" s="298"/>
      <c r="B103" s="281" t="s">
        <v>88</v>
      </c>
      <c r="C103" s="287" t="s">
        <v>91</v>
      </c>
      <c r="D103" s="157">
        <f>'13 anys'!H2</f>
        <v>4.5</v>
      </c>
      <c r="E103" s="157">
        <f>'13 anys'!K2</f>
        <v>6</v>
      </c>
      <c r="F103" s="140">
        <f>'13 anys'!L2</f>
        <v>5.25</v>
      </c>
      <c r="G103" s="157">
        <f>'13 anys'!N2</f>
        <v>5</v>
      </c>
      <c r="H103" s="157">
        <f>'13 anys'!Q2</f>
        <v>5.5</v>
      </c>
      <c r="I103" s="140">
        <f>'13 anys'!R2</f>
        <v>5.375</v>
      </c>
      <c r="J103" s="116">
        <f>'13 anys'!X2</f>
        <v>6.15625</v>
      </c>
      <c r="K103" s="145"/>
    </row>
    <row r="104" spans="1:11" s="146" customFormat="1" x14ac:dyDescent="0.25">
      <c r="A104" s="298"/>
      <c r="B104" s="282"/>
      <c r="C104" s="288"/>
      <c r="D104" s="157">
        <f>'13 anys'!H3</f>
        <v>6.4</v>
      </c>
      <c r="E104" s="157">
        <f>'13 anys'!K3</f>
        <v>7.5</v>
      </c>
      <c r="F104" s="140">
        <f>'13 anys'!L3</f>
        <v>6.95</v>
      </c>
      <c r="G104" s="157">
        <f>'13 anys'!N3</f>
        <v>5</v>
      </c>
      <c r="H104" s="157">
        <f>'13 anys'!Q3</f>
        <v>7</v>
      </c>
      <c r="I104" s="140">
        <f>'13 anys'!R3</f>
        <v>6.5</v>
      </c>
      <c r="J104" s="116">
        <f>'13 anys'!X3</f>
        <v>7.8624999999999998</v>
      </c>
      <c r="K104" s="145"/>
    </row>
    <row r="105" spans="1:11" s="146" customFormat="1" x14ac:dyDescent="0.25">
      <c r="A105" s="298"/>
      <c r="B105" s="282"/>
      <c r="C105" s="288"/>
      <c r="D105" s="157">
        <f>'13 anys'!H4</f>
        <v>3.75</v>
      </c>
      <c r="E105" s="157">
        <f>'13 anys'!K4</f>
        <v>4.5</v>
      </c>
      <c r="F105" s="140">
        <f>'13 anys'!L4</f>
        <v>4.125</v>
      </c>
      <c r="G105" s="157">
        <f>'13 anys'!N4</f>
        <v>4</v>
      </c>
      <c r="H105" s="157">
        <f>'13 anys'!Q4</f>
        <v>4.5</v>
      </c>
      <c r="I105" s="140">
        <f>'13 anys'!R4</f>
        <v>4.375</v>
      </c>
      <c r="J105" s="116">
        <f>'13 anys'!X4</f>
        <v>5.125</v>
      </c>
      <c r="K105" s="145"/>
    </row>
    <row r="106" spans="1:11" s="146" customFormat="1" x14ac:dyDescent="0.25">
      <c r="A106" s="298"/>
      <c r="B106" s="282"/>
      <c r="C106" s="288"/>
      <c r="D106" s="157">
        <f>'13 anys'!H5</f>
        <v>6.8</v>
      </c>
      <c r="E106" s="157">
        <f>'13 anys'!K5</f>
        <v>9</v>
      </c>
      <c r="F106" s="140">
        <f>'13 anys'!L5</f>
        <v>7.9</v>
      </c>
      <c r="G106" s="157">
        <f>'13 anys'!N5</f>
        <v>6</v>
      </c>
      <c r="H106" s="157">
        <f>'13 anys'!Q5</f>
        <v>8.5</v>
      </c>
      <c r="I106" s="140">
        <f>'13 anys'!R5</f>
        <v>7.875</v>
      </c>
      <c r="J106" s="116">
        <f>'13 anys'!X5</f>
        <v>8.1937499999999996</v>
      </c>
      <c r="K106" s="145"/>
    </row>
    <row r="107" spans="1:11" s="146" customFormat="1" x14ac:dyDescent="0.25">
      <c r="A107" s="298"/>
      <c r="B107" s="282"/>
      <c r="C107" s="288"/>
      <c r="D107" s="157">
        <f>'13 anys'!H7</f>
        <v>5</v>
      </c>
      <c r="E107" s="157">
        <f>'13 anys'!K7</f>
        <v>6.5</v>
      </c>
      <c r="F107" s="140">
        <f>'13 anys'!L7</f>
        <v>5.75</v>
      </c>
      <c r="G107" s="157">
        <f>'13 anys'!N7</f>
        <v>4</v>
      </c>
      <c r="H107" s="157">
        <f>'13 anys'!Q7</f>
        <v>5</v>
      </c>
      <c r="I107" s="140">
        <f>'13 anys'!R7</f>
        <v>4.75</v>
      </c>
      <c r="J107" s="116">
        <f>'13 anys'!X7</f>
        <v>5.875</v>
      </c>
      <c r="K107" s="145"/>
    </row>
    <row r="108" spans="1:11" s="146" customFormat="1" x14ac:dyDescent="0.25">
      <c r="A108" s="298"/>
      <c r="B108" s="282"/>
      <c r="C108" s="288"/>
      <c r="D108" s="36"/>
      <c r="E108" s="36"/>
      <c r="F108" s="36"/>
      <c r="G108" s="36"/>
      <c r="H108" s="36"/>
      <c r="I108" s="36"/>
      <c r="J108" s="36"/>
      <c r="K108" s="260"/>
    </row>
    <row r="109" spans="1:11" s="146" customFormat="1" x14ac:dyDescent="0.25">
      <c r="A109" s="298"/>
      <c r="B109" s="282"/>
      <c r="C109" s="288"/>
      <c r="D109" s="157">
        <f>'13 anys'!H10</f>
        <v>4.25</v>
      </c>
      <c r="E109" s="157">
        <f>'13 anys'!K10</f>
        <v>5</v>
      </c>
      <c r="F109" s="140">
        <f>'13 anys'!L10</f>
        <v>4.625</v>
      </c>
      <c r="G109" s="157">
        <f>'13 anys'!N10</f>
        <v>3</v>
      </c>
      <c r="H109" s="157">
        <f>'13 anys'!Q10</f>
        <v>5</v>
      </c>
      <c r="I109" s="140">
        <f>'13 anys'!R10</f>
        <v>4.5</v>
      </c>
      <c r="J109" s="116">
        <f>'13 anys'!X10</f>
        <v>5.4249999999999998</v>
      </c>
      <c r="K109" s="145"/>
    </row>
    <row r="110" spans="1:11" s="146" customFormat="1" x14ac:dyDescent="0.25">
      <c r="A110" s="298"/>
      <c r="B110" s="282"/>
      <c r="C110" s="288"/>
      <c r="D110" s="157">
        <f>'13 anys'!H11</f>
        <v>7.5</v>
      </c>
      <c r="E110" s="157">
        <f>'13 anys'!K11</f>
        <v>8.5</v>
      </c>
      <c r="F110" s="140">
        <f>'13 anys'!L11</f>
        <v>8</v>
      </c>
      <c r="G110" s="157">
        <f>'13 anys'!N11</f>
        <v>8</v>
      </c>
      <c r="H110" s="157">
        <f>'13 anys'!Q11</f>
        <v>6.5</v>
      </c>
      <c r="I110" s="140">
        <f>'13 anys'!R11</f>
        <v>6.875</v>
      </c>
      <c r="J110" s="116">
        <f>'13 anys'!X11</f>
        <v>8.21875</v>
      </c>
      <c r="K110" s="145"/>
    </row>
    <row r="111" spans="1:11" s="146" customFormat="1" x14ac:dyDescent="0.25">
      <c r="A111" s="298"/>
      <c r="B111" s="282"/>
      <c r="C111" s="288"/>
      <c r="D111" s="157">
        <f>'13 anys'!H12</f>
        <v>3.2</v>
      </c>
      <c r="E111" s="157">
        <f>'13 anys'!K12</f>
        <v>4</v>
      </c>
      <c r="F111" s="140">
        <f>'13 anys'!L12</f>
        <v>3.6</v>
      </c>
      <c r="G111" s="157">
        <f>'13 anys'!N12</f>
        <v>3</v>
      </c>
      <c r="H111" s="157">
        <f>'13 anys'!Q12</f>
        <v>4</v>
      </c>
      <c r="I111" s="140">
        <f>'13 anys'!R12</f>
        <v>3.75</v>
      </c>
      <c r="J111" s="116">
        <f>'13 anys'!X12</f>
        <v>4.4700000000000006</v>
      </c>
      <c r="K111" s="145"/>
    </row>
    <row r="112" spans="1:11" s="146" customFormat="1" x14ac:dyDescent="0.25">
      <c r="A112" s="298"/>
      <c r="B112" s="282"/>
      <c r="C112" s="288"/>
      <c r="D112" s="157">
        <f>'13 anys'!H13</f>
        <v>1.8</v>
      </c>
      <c r="E112" s="157">
        <f>'13 anys'!K13</f>
        <v>2</v>
      </c>
      <c r="F112" s="140">
        <f>'13 anys'!L13</f>
        <v>1.9</v>
      </c>
      <c r="G112" s="157">
        <f>'13 anys'!N13</f>
        <v>2</v>
      </c>
      <c r="H112" s="157">
        <f>'13 anys'!Q13</f>
        <v>1.5</v>
      </c>
      <c r="I112" s="140">
        <f>'13 anys'!R13</f>
        <v>1.625</v>
      </c>
      <c r="J112" s="116">
        <f>'13 anys'!X13</f>
        <v>2.105</v>
      </c>
      <c r="K112" s="145"/>
    </row>
    <row r="113" spans="1:10" s="146" customFormat="1" x14ac:dyDescent="0.25">
      <c r="A113" s="298"/>
      <c r="B113" s="282"/>
      <c r="C113" s="288"/>
      <c r="D113" s="157">
        <f>'13 anys'!H14</f>
        <v>6.2</v>
      </c>
      <c r="E113" s="157">
        <f>'13 anys'!K14</f>
        <v>7</v>
      </c>
      <c r="F113" s="140">
        <f>'13 anys'!L14</f>
        <v>6.6</v>
      </c>
      <c r="G113" s="157">
        <f>'13 anys'!N14</f>
        <v>6</v>
      </c>
      <c r="H113" s="157">
        <f>'13 anys'!Q14</f>
        <v>7</v>
      </c>
      <c r="I113" s="140">
        <f>'13 anys'!R14</f>
        <v>6.75</v>
      </c>
      <c r="J113" s="116">
        <f>'13 anys'!X14</f>
        <v>7.3375000000000004</v>
      </c>
    </row>
    <row r="114" spans="1:10" s="146" customFormat="1" x14ac:dyDescent="0.25">
      <c r="A114" s="298"/>
      <c r="B114" s="282"/>
      <c r="C114" s="288"/>
      <c r="D114" s="157">
        <f>'13 anys'!H17</f>
        <v>2.5</v>
      </c>
      <c r="E114" s="157">
        <f>'13 anys'!K17</f>
        <v>2.5</v>
      </c>
      <c r="F114" s="140">
        <f>'13 anys'!L17</f>
        <v>2.5</v>
      </c>
      <c r="G114" s="157">
        <f>'13 anys'!N17</f>
        <v>2</v>
      </c>
      <c r="H114" s="157">
        <f>'13 anys'!Q17</f>
        <v>3</v>
      </c>
      <c r="I114" s="140">
        <f>'13 anys'!R17</f>
        <v>2.75</v>
      </c>
      <c r="J114" s="116">
        <f>'13 anys'!X17</f>
        <v>4.8499999999999996</v>
      </c>
    </row>
    <row r="115" spans="1:10" s="146" customFormat="1" x14ac:dyDescent="0.25">
      <c r="A115" s="298"/>
      <c r="B115" s="282"/>
      <c r="C115" s="288"/>
      <c r="D115" s="157">
        <f>'13 anys'!H21</f>
        <v>2.25</v>
      </c>
      <c r="E115" s="157">
        <f>'13 anys'!K21</f>
        <v>3.5</v>
      </c>
      <c r="F115" s="140">
        <f>'13 anys'!L21</f>
        <v>2.875</v>
      </c>
      <c r="G115" s="157">
        <f>'13 anys'!N21</f>
        <v>3</v>
      </c>
      <c r="H115" s="157">
        <f>'13 anys'!Q21</f>
        <v>4</v>
      </c>
      <c r="I115" s="140">
        <f>'13 anys'!R21</f>
        <v>3.75</v>
      </c>
      <c r="J115" s="116">
        <f>'13 anys'!X21</f>
        <v>3.15625</v>
      </c>
    </row>
    <row r="116" spans="1:10" s="146" customFormat="1" x14ac:dyDescent="0.25">
      <c r="A116" s="298"/>
      <c r="B116" s="282"/>
      <c r="C116" s="288"/>
      <c r="D116" s="157">
        <f>'13 anys'!H22</f>
        <v>6.4</v>
      </c>
      <c r="E116" s="157">
        <f>'13 anys'!K22</f>
        <v>6</v>
      </c>
      <c r="F116" s="140">
        <f>'13 anys'!L22</f>
        <v>6.2</v>
      </c>
      <c r="G116" s="157">
        <f>'13 anys'!N22</f>
        <v>6</v>
      </c>
      <c r="H116" s="157">
        <f>'13 anys'!Q22</f>
        <v>7</v>
      </c>
      <c r="I116" s="140">
        <f>'13 anys'!R22</f>
        <v>6.75</v>
      </c>
      <c r="J116" s="116">
        <f>'13 anys'!X22</f>
        <v>7.5900000000000007</v>
      </c>
    </row>
    <row r="117" spans="1:10" s="146" customFormat="1" x14ac:dyDescent="0.25">
      <c r="A117" s="298"/>
      <c r="B117" s="282"/>
      <c r="C117" s="288"/>
      <c r="D117" s="157">
        <f>'13 anys'!H23</f>
        <v>5</v>
      </c>
      <c r="E117" s="157">
        <f>'13 anys'!K23</f>
        <v>5.5</v>
      </c>
      <c r="F117" s="140">
        <f>'13 anys'!L23</f>
        <v>5.25</v>
      </c>
      <c r="G117" s="157">
        <f>'13 anys'!N23</f>
        <v>4</v>
      </c>
      <c r="H117" s="157">
        <f>'13 anys'!Q23</f>
        <v>5.5</v>
      </c>
      <c r="I117" s="140">
        <f>'13 anys'!R23</f>
        <v>5.125</v>
      </c>
      <c r="J117" s="116">
        <f>'13 anys'!X23</f>
        <v>6.84375</v>
      </c>
    </row>
    <row r="118" spans="1:10" s="146" customFormat="1" x14ac:dyDescent="0.25">
      <c r="A118" s="298"/>
      <c r="B118" s="282"/>
      <c r="C118" s="288"/>
      <c r="D118" s="157">
        <f>'13 anys'!H24</f>
        <v>8.4</v>
      </c>
      <c r="E118" s="157">
        <f>'13 anys'!K24</f>
        <v>8</v>
      </c>
      <c r="F118" s="140">
        <f>'13 anys'!L24</f>
        <v>8.1999999999999993</v>
      </c>
      <c r="G118" s="157">
        <f>'13 anys'!N24</f>
        <v>8</v>
      </c>
      <c r="H118" s="157">
        <f>'13 anys'!Q24</f>
        <v>7</v>
      </c>
      <c r="I118" s="140">
        <f>'13 anys'!R24</f>
        <v>7.25</v>
      </c>
      <c r="J118" s="116">
        <f>'13 anys'!X24</f>
        <v>8.49</v>
      </c>
    </row>
    <row r="119" spans="1:10" s="146" customFormat="1" x14ac:dyDescent="0.25">
      <c r="A119" s="298"/>
      <c r="B119" s="282"/>
      <c r="C119" s="288"/>
      <c r="D119" s="157">
        <f>'13 anys'!H25</f>
        <v>8.6</v>
      </c>
      <c r="E119" s="157">
        <f>'13 anys'!K25</f>
        <v>9</v>
      </c>
      <c r="F119" s="140">
        <f>'13 anys'!L25</f>
        <v>8.8000000000000007</v>
      </c>
      <c r="G119" s="157">
        <f>'13 anys'!N25</f>
        <v>9</v>
      </c>
      <c r="H119" s="157">
        <f>'13 anys'!Q25</f>
        <v>9</v>
      </c>
      <c r="I119" s="140">
        <f>'13 anys'!R25</f>
        <v>9</v>
      </c>
      <c r="J119" s="116">
        <f>'13 anys'!X25</f>
        <v>8.9499999999999993</v>
      </c>
    </row>
    <row r="120" spans="1:10" s="146" customFormat="1" x14ac:dyDescent="0.25">
      <c r="A120" s="298"/>
      <c r="B120" s="282"/>
      <c r="C120" s="288"/>
      <c r="D120" s="157">
        <f>'13 anys'!H27</f>
        <v>2</v>
      </c>
      <c r="E120" s="157">
        <f>'13 anys'!K27</f>
        <v>2.5</v>
      </c>
      <c r="F120" s="140">
        <f>'13 anys'!L27</f>
        <v>2.25</v>
      </c>
      <c r="G120" s="157">
        <f>'13 anys'!N27</f>
        <v>1</v>
      </c>
      <c r="H120" s="157">
        <f>'13 anys'!Q27</f>
        <v>2</v>
      </c>
      <c r="I120" s="140">
        <f>'13 anys'!R27</f>
        <v>1.75</v>
      </c>
      <c r="J120" s="116">
        <f>'13 anys'!X27</f>
        <v>3.6</v>
      </c>
    </row>
    <row r="121" spans="1:10" s="146" customFormat="1" x14ac:dyDescent="0.25">
      <c r="A121" s="298"/>
      <c r="B121" s="282"/>
      <c r="C121" s="288"/>
      <c r="D121" s="157">
        <f>'13 anys'!H29</f>
        <v>2.5</v>
      </c>
      <c r="E121" s="157">
        <f>'13 anys'!K29</f>
        <v>5.5</v>
      </c>
      <c r="F121" s="140">
        <f>'13 anys'!L29</f>
        <v>4</v>
      </c>
      <c r="G121" s="157">
        <f>'13 anys'!N29</f>
        <v>3</v>
      </c>
      <c r="H121" s="157">
        <f>'13 anys'!Q29</f>
        <v>2</v>
      </c>
      <c r="I121" s="140">
        <f>'13 anys'!R29</f>
        <v>2.25</v>
      </c>
      <c r="J121" s="116">
        <f>'13 anys'!X29</f>
        <v>4.3125</v>
      </c>
    </row>
    <row r="122" spans="1:10" s="146" customFormat="1" x14ac:dyDescent="0.25">
      <c r="A122" s="298"/>
      <c r="B122" s="282"/>
      <c r="C122" s="288"/>
      <c r="D122" s="157">
        <f>'13 anys'!H31</f>
        <v>6</v>
      </c>
      <c r="E122" s="157">
        <f>'13 anys'!K31</f>
        <v>5</v>
      </c>
      <c r="F122" s="140">
        <f>'13 anys'!L31</f>
        <v>5.5</v>
      </c>
      <c r="G122" s="157">
        <f>'13 anys'!N31</f>
        <v>6</v>
      </c>
      <c r="H122" s="157">
        <f>'13 anys'!Q31</f>
        <v>4.5</v>
      </c>
      <c r="I122" s="140">
        <f>'13 anys'!R31</f>
        <v>4.875</v>
      </c>
      <c r="J122" s="116">
        <f>'13 anys'!X31</f>
        <v>5.09375</v>
      </c>
    </row>
    <row r="123" spans="1:10" s="146" customFormat="1" x14ac:dyDescent="0.25">
      <c r="A123" s="298"/>
      <c r="B123" s="282"/>
      <c r="C123" s="288"/>
      <c r="D123" s="157">
        <f>'13 anys'!H33</f>
        <v>3.25</v>
      </c>
      <c r="E123" s="157">
        <f>'13 anys'!K33</f>
        <v>4.5</v>
      </c>
      <c r="F123" s="140">
        <f>'13 anys'!L33</f>
        <v>3.875</v>
      </c>
      <c r="G123" s="157">
        <f>'13 anys'!N33</f>
        <v>1</v>
      </c>
      <c r="H123" s="157">
        <f>'13 anys'!Q33</f>
        <v>3.5</v>
      </c>
      <c r="I123" s="140">
        <f>'13 anys'!R33</f>
        <v>2.875</v>
      </c>
      <c r="J123" s="116">
        <f>'13 anys'!X33</f>
        <v>4.6875</v>
      </c>
    </row>
    <row r="124" spans="1:10" s="146" customFormat="1" x14ac:dyDescent="0.25">
      <c r="A124" s="298"/>
      <c r="B124" s="282"/>
      <c r="C124" s="288"/>
      <c r="D124" s="157">
        <f>'13 anys'!H36</f>
        <v>9</v>
      </c>
      <c r="E124" s="157">
        <f>'13 anys'!K36</f>
        <v>9.5</v>
      </c>
      <c r="F124" s="140">
        <f>'13 anys'!L36</f>
        <v>9.25</v>
      </c>
      <c r="G124" s="157">
        <f>'13 anys'!N36</f>
        <v>9</v>
      </c>
      <c r="H124" s="157">
        <f>'13 anys'!Q36</f>
        <v>9</v>
      </c>
      <c r="I124" s="140">
        <f>'13 anys'!R36</f>
        <v>9</v>
      </c>
      <c r="J124" s="116">
        <f>'13 anys'!X36</f>
        <v>9.0625</v>
      </c>
    </row>
    <row r="125" spans="1:10" s="146" customFormat="1" x14ac:dyDescent="0.25">
      <c r="A125" s="298"/>
      <c r="B125" s="282"/>
      <c r="C125" s="288"/>
      <c r="D125" s="157">
        <f>'13 anys'!H38</f>
        <v>3</v>
      </c>
      <c r="E125" s="157">
        <f>'13 anys'!K38</f>
        <v>4.5</v>
      </c>
      <c r="F125" s="140">
        <f>'13 anys'!L38</f>
        <v>3.75</v>
      </c>
      <c r="G125" s="157">
        <f>'13 anys'!N38</f>
        <v>1</v>
      </c>
      <c r="H125" s="157">
        <f>'13 anys'!Q38</f>
        <v>2.5</v>
      </c>
      <c r="I125" s="140">
        <f>'13 anys'!R38</f>
        <v>2.125</v>
      </c>
      <c r="J125" s="116">
        <f>'13 anys'!X38</f>
        <v>3.96875</v>
      </c>
    </row>
    <row r="126" spans="1:10" s="146" customFormat="1" x14ac:dyDescent="0.25">
      <c r="A126" s="298"/>
      <c r="B126" s="282"/>
      <c r="C126" s="288"/>
      <c r="D126" s="157">
        <f>'13 anys'!H39</f>
        <v>5.2</v>
      </c>
      <c r="E126" s="157">
        <f>'13 anys'!K39</f>
        <v>5.5</v>
      </c>
      <c r="F126" s="140">
        <f>'13 anys'!L39</f>
        <v>5.35</v>
      </c>
      <c r="G126" s="157">
        <f>'13 anys'!N39</f>
        <v>5</v>
      </c>
      <c r="H126" s="157">
        <f>'13 anys'!Q39</f>
        <v>6</v>
      </c>
      <c r="I126" s="140">
        <f>'13 anys'!R39</f>
        <v>5.75</v>
      </c>
      <c r="J126" s="116">
        <f>'13 anys'!X39</f>
        <v>6.2750000000000004</v>
      </c>
    </row>
    <row r="127" spans="1:10" s="146" customFormat="1" x14ac:dyDescent="0.25">
      <c r="A127" s="298"/>
      <c r="B127" s="282"/>
      <c r="C127" s="288"/>
      <c r="D127" s="157">
        <f>'13 anys'!H46</f>
        <v>6.4</v>
      </c>
      <c r="E127" s="157">
        <f>'13 anys'!K46</f>
        <v>9</v>
      </c>
      <c r="F127" s="140">
        <f>'13 anys'!L46</f>
        <v>7.7</v>
      </c>
      <c r="G127" s="157">
        <f>'13 anys'!N46</f>
        <v>5</v>
      </c>
      <c r="H127" s="157">
        <f>'13 anys'!Q46</f>
        <v>7.5</v>
      </c>
      <c r="I127" s="140">
        <f>'13 anys'!R46</f>
        <v>6.875</v>
      </c>
      <c r="J127" s="116">
        <f>'13 anys'!X46</f>
        <v>7.8937499999999998</v>
      </c>
    </row>
    <row r="128" spans="1:10" s="146" customFormat="1" x14ac:dyDescent="0.25">
      <c r="A128" s="298"/>
      <c r="B128" s="282"/>
      <c r="C128" s="288"/>
      <c r="D128" s="157">
        <f>'13 anys'!H49</f>
        <v>4.25</v>
      </c>
      <c r="E128" s="157">
        <f>'13 anys'!K49</f>
        <v>5</v>
      </c>
      <c r="F128" s="140">
        <f>'13 anys'!L49</f>
        <v>4.625</v>
      </c>
      <c r="G128" s="157">
        <f>'13 anys'!N49</f>
        <v>2</v>
      </c>
      <c r="H128" s="157">
        <f>'13 anys'!Q49</f>
        <v>3.5</v>
      </c>
      <c r="I128" s="140">
        <f>'13 anys'!R49</f>
        <v>3.125</v>
      </c>
      <c r="J128" s="116">
        <f>'13 anys'!X49</f>
        <v>6.15</v>
      </c>
    </row>
    <row r="129" spans="1:10" s="146" customFormat="1" x14ac:dyDescent="0.25">
      <c r="A129" s="298"/>
      <c r="B129" s="282"/>
      <c r="C129" s="288"/>
      <c r="D129" s="157">
        <f>'13 anys'!H50</f>
        <v>4.75</v>
      </c>
      <c r="E129" s="157">
        <f>'13 anys'!K50</f>
        <v>7.5</v>
      </c>
      <c r="F129" s="140">
        <f>'13 anys'!L50</f>
        <v>6.125</v>
      </c>
      <c r="G129" s="157">
        <f>'13 anys'!N50</f>
        <v>5</v>
      </c>
      <c r="H129" s="157">
        <f>'13 anys'!Q50</f>
        <v>5.5</v>
      </c>
      <c r="I129" s="140">
        <f>'13 anys'!R50</f>
        <v>5.375</v>
      </c>
      <c r="J129" s="116">
        <f>'13 anys'!X50</f>
        <v>6.375</v>
      </c>
    </row>
    <row r="130" spans="1:10" s="146" customFormat="1" x14ac:dyDescent="0.25">
      <c r="A130" s="298"/>
      <c r="B130" s="282"/>
      <c r="C130" s="288"/>
      <c r="D130" s="157">
        <f>'13 anys'!H51</f>
        <v>4.75</v>
      </c>
      <c r="E130" s="157">
        <f>'13 anys'!K51</f>
        <v>7</v>
      </c>
      <c r="F130" s="140">
        <f>'13 anys'!L51</f>
        <v>5.875</v>
      </c>
      <c r="G130" s="157">
        <f>'13 anys'!N51</f>
        <v>6</v>
      </c>
      <c r="H130" s="157">
        <f>'13 anys'!Q51</f>
        <v>6</v>
      </c>
      <c r="I130" s="140">
        <f>'13 anys'!R51</f>
        <v>6</v>
      </c>
      <c r="J130" s="116">
        <f>'13 anys'!X51</f>
        <v>6.71875</v>
      </c>
    </row>
    <row r="131" spans="1:10" s="146" customFormat="1" x14ac:dyDescent="0.25">
      <c r="A131" s="298"/>
      <c r="B131" s="282"/>
      <c r="C131" s="288"/>
      <c r="D131" s="157">
        <f>'13 anys'!H55</f>
        <v>1.75</v>
      </c>
      <c r="E131" s="157">
        <f>'13 anys'!K55</f>
        <v>4.5</v>
      </c>
      <c r="F131" s="140">
        <f>'13 anys'!L55</f>
        <v>3.125</v>
      </c>
      <c r="G131" s="157">
        <f>'13 anys'!N55</f>
        <v>1</v>
      </c>
      <c r="H131" s="157">
        <f>'13 anys'!Q55</f>
        <v>2.5</v>
      </c>
      <c r="I131" s="140">
        <f>'13 anys'!R55</f>
        <v>2.125</v>
      </c>
      <c r="J131" s="116">
        <f>'13 anys'!X55</f>
        <v>4.0625</v>
      </c>
    </row>
    <row r="132" spans="1:10" s="146" customFormat="1" x14ac:dyDescent="0.25">
      <c r="A132" s="298"/>
      <c r="B132" s="282"/>
      <c r="C132" s="288"/>
      <c r="D132" s="157">
        <f>'13 anys'!H56</f>
        <v>8.1999999999999993</v>
      </c>
      <c r="E132" s="157">
        <f>'13 anys'!K56</f>
        <v>9.5</v>
      </c>
      <c r="F132" s="140">
        <f>'13 anys'!L56</f>
        <v>8.85</v>
      </c>
      <c r="G132" s="157">
        <f>'13 anys'!N56</f>
        <v>9</v>
      </c>
      <c r="H132" s="157">
        <f>'13 anys'!Q56</f>
        <v>8.5</v>
      </c>
      <c r="I132" s="140">
        <f>'13 anys'!R56</f>
        <v>8.625</v>
      </c>
      <c r="J132" s="116">
        <f>'13 anys'!X56</f>
        <v>9.1187500000000004</v>
      </c>
    </row>
    <row r="133" spans="1:10" s="146" customFormat="1" x14ac:dyDescent="0.25">
      <c r="A133" s="298"/>
      <c r="B133" s="282"/>
      <c r="C133" s="288"/>
      <c r="D133" s="157">
        <f>'13 anys'!H58</f>
        <v>7.2</v>
      </c>
      <c r="E133" s="157">
        <f>'13 anys'!K58</f>
        <v>9.5</v>
      </c>
      <c r="F133" s="140">
        <f>'13 anys'!L58</f>
        <v>8.35</v>
      </c>
      <c r="G133" s="157">
        <f>'13 anys'!N58</f>
        <v>7</v>
      </c>
      <c r="H133" s="157">
        <f>'13 anys'!Q58</f>
        <v>8</v>
      </c>
      <c r="I133" s="140">
        <f>'13 anys'!R58</f>
        <v>7.75</v>
      </c>
      <c r="J133" s="116">
        <f>'13 anys'!X58</f>
        <v>8.2750000000000004</v>
      </c>
    </row>
    <row r="134" spans="1:10" s="146" customFormat="1" x14ac:dyDescent="0.25">
      <c r="A134" s="298"/>
      <c r="B134" s="282"/>
      <c r="C134" s="288"/>
      <c r="D134" s="157">
        <f>'13 anys'!H59</f>
        <v>4.2</v>
      </c>
      <c r="E134" s="157">
        <f>'13 anys'!K59</f>
        <v>5.5</v>
      </c>
      <c r="F134" s="140">
        <f>'13 anys'!L59</f>
        <v>4.8499999999999996</v>
      </c>
      <c r="G134" s="157">
        <f>'13 anys'!N59</f>
        <v>2</v>
      </c>
      <c r="H134" s="157">
        <f>'13 anys'!Q59</f>
        <v>4.5</v>
      </c>
      <c r="I134" s="140">
        <f>'13 anys'!R59</f>
        <v>3.875</v>
      </c>
      <c r="J134" s="116">
        <f>'13 anys'!X59</f>
        <v>6.3450000000000006</v>
      </c>
    </row>
    <row r="135" spans="1:10" s="146" customFormat="1" x14ac:dyDescent="0.25">
      <c r="A135" s="298"/>
      <c r="B135" s="282"/>
      <c r="C135" s="288"/>
      <c r="D135" s="157">
        <f>'13 anys'!H60</f>
        <v>6.5</v>
      </c>
      <c r="E135" s="157">
        <f>'13 anys'!K60</f>
        <v>8</v>
      </c>
      <c r="F135" s="140">
        <f>'13 anys'!L60</f>
        <v>7.25</v>
      </c>
      <c r="G135" s="157">
        <f>'13 anys'!N60</f>
        <v>6</v>
      </c>
      <c r="H135" s="157">
        <f>'13 anys'!Q60</f>
        <v>6.5</v>
      </c>
      <c r="I135" s="140">
        <f>'13 anys'!R60</f>
        <v>6.375</v>
      </c>
      <c r="J135" s="116">
        <f>'13 anys'!X60</f>
        <v>7.9249999999999998</v>
      </c>
    </row>
    <row r="136" spans="1:10" s="146" customFormat="1" x14ac:dyDescent="0.25">
      <c r="A136" s="298"/>
      <c r="B136" s="282"/>
      <c r="C136" s="288"/>
      <c r="D136" s="157">
        <f>'13 anys'!H61</f>
        <v>4.333333333333333</v>
      </c>
      <c r="E136" s="157">
        <f>'13 anys'!K61</f>
        <v>6.5</v>
      </c>
      <c r="F136" s="140">
        <f>'13 anys'!L61</f>
        <v>5.4166666666666661</v>
      </c>
      <c r="G136" s="157">
        <f>'13 anys'!N61</f>
        <v>4</v>
      </c>
      <c r="H136" s="157">
        <f>'13 anys'!Q61</f>
        <v>5.5</v>
      </c>
      <c r="I136" s="140">
        <f>'13 anys'!R61</f>
        <v>5.125</v>
      </c>
      <c r="J136" s="116">
        <f>'13 anys'!X61</f>
        <v>5.1805555555555554</v>
      </c>
    </row>
    <row r="137" spans="1:10" s="146" customFormat="1" x14ac:dyDescent="0.25">
      <c r="A137" s="298"/>
      <c r="B137" s="282"/>
      <c r="C137" s="288"/>
      <c r="D137" s="157">
        <f>'13 anys'!H62</f>
        <v>7.2</v>
      </c>
      <c r="E137" s="157">
        <f>'13 anys'!K62</f>
        <v>7</v>
      </c>
      <c r="F137" s="140">
        <f>'13 anys'!L62</f>
        <v>7.1</v>
      </c>
      <c r="G137" s="157">
        <f>'13 anys'!N62</f>
        <v>5</v>
      </c>
      <c r="H137" s="157">
        <f>'13 anys'!Q62</f>
        <v>7.5</v>
      </c>
      <c r="I137" s="140">
        <f>'13 anys'!R62</f>
        <v>6.875</v>
      </c>
      <c r="J137" s="116">
        <f>'13 anys'!X62</f>
        <v>7.7437500000000004</v>
      </c>
    </row>
    <row r="138" spans="1:10" s="146" customFormat="1" x14ac:dyDescent="0.25">
      <c r="A138" s="298"/>
      <c r="B138" s="282"/>
      <c r="C138" s="288"/>
      <c r="D138" s="157">
        <f>'13 anys'!H63</f>
        <v>5.6</v>
      </c>
      <c r="E138" s="157">
        <f>'13 anys'!K63</f>
        <v>6.5</v>
      </c>
      <c r="F138" s="140">
        <f>'13 anys'!L63</f>
        <v>6.05</v>
      </c>
      <c r="G138" s="157">
        <f>'13 anys'!N63</f>
        <v>6</v>
      </c>
      <c r="H138" s="157">
        <f>'13 anys'!Q63</f>
        <v>6</v>
      </c>
      <c r="I138" s="140">
        <f>'13 anys'!R63</f>
        <v>6</v>
      </c>
      <c r="J138" s="116">
        <f>'13 anys'!X63</f>
        <v>6.2625000000000002</v>
      </c>
    </row>
    <row r="139" spans="1:10" s="146" customFormat="1" x14ac:dyDescent="0.25">
      <c r="A139" s="298"/>
      <c r="B139" s="282"/>
      <c r="C139" s="288"/>
      <c r="D139" s="157">
        <f>'13 anys'!H64</f>
        <v>3.25</v>
      </c>
      <c r="E139" s="157">
        <f>'13 anys'!K64</f>
        <v>5</v>
      </c>
      <c r="F139" s="140">
        <f>'13 anys'!L64</f>
        <v>4.125</v>
      </c>
      <c r="G139" s="157">
        <f>'13 anys'!N64</f>
        <v>2</v>
      </c>
      <c r="H139" s="157">
        <f>'13 anys'!Q64</f>
        <v>4</v>
      </c>
      <c r="I139" s="140">
        <f>'13 anys'!R64</f>
        <v>3.5</v>
      </c>
      <c r="J139" s="116">
        <f>'13 anys'!X64</f>
        <v>6.125</v>
      </c>
    </row>
    <row r="140" spans="1:10" s="146" customFormat="1" x14ac:dyDescent="0.25">
      <c r="A140" s="298"/>
      <c r="B140" s="282"/>
      <c r="C140" s="288"/>
      <c r="D140" s="157">
        <f>'13 anys'!H66</f>
        <v>6.2</v>
      </c>
      <c r="E140" s="157">
        <f>'13 anys'!K66</f>
        <v>8</v>
      </c>
      <c r="F140" s="140">
        <f>'13 anys'!L66</f>
        <v>7.1</v>
      </c>
      <c r="G140" s="157">
        <f>'13 anys'!N66</f>
        <v>6</v>
      </c>
      <c r="H140" s="157">
        <f>'13 anys'!Q66</f>
        <v>6</v>
      </c>
      <c r="I140" s="140">
        <f>'13 anys'!R66</f>
        <v>6</v>
      </c>
      <c r="J140" s="116">
        <f>'13 anys'!X66</f>
        <v>7.2750000000000004</v>
      </c>
    </row>
    <row r="141" spans="1:10" s="146" customFormat="1" x14ac:dyDescent="0.25">
      <c r="A141" s="298"/>
      <c r="B141" s="282"/>
      <c r="C141" s="288"/>
      <c r="D141" s="157">
        <f>'13 anys'!H67</f>
        <v>7.2</v>
      </c>
      <c r="E141" s="157">
        <f>'13 anys'!K67</f>
        <v>8</v>
      </c>
      <c r="F141" s="140">
        <f>'13 anys'!L67</f>
        <v>7.6</v>
      </c>
      <c r="G141" s="157">
        <f>'13 anys'!N67</f>
        <v>7</v>
      </c>
      <c r="H141" s="157">
        <f>'13 anys'!Q67</f>
        <v>7.5</v>
      </c>
      <c r="I141" s="140">
        <f>'13 anys'!R67</f>
        <v>7.375</v>
      </c>
      <c r="J141" s="116">
        <f>'13 anys'!X67</f>
        <v>8.2437500000000004</v>
      </c>
    </row>
    <row r="142" spans="1:10" s="146" customFormat="1" x14ac:dyDescent="0.25">
      <c r="A142" s="298"/>
      <c r="B142" s="282"/>
      <c r="C142" s="288"/>
      <c r="D142" s="157">
        <f>'13 anys'!H70</f>
        <v>6.4</v>
      </c>
      <c r="E142" s="157">
        <f>'13 anys'!K70</f>
        <v>6.5</v>
      </c>
      <c r="F142" s="140">
        <f>'13 anys'!L70</f>
        <v>6.45</v>
      </c>
      <c r="G142" s="157">
        <f>'13 anys'!N70</f>
        <v>5</v>
      </c>
      <c r="H142" s="157">
        <f>'13 anys'!Q70</f>
        <v>7</v>
      </c>
      <c r="I142" s="140">
        <f>'13 anys'!R70</f>
        <v>6.5</v>
      </c>
      <c r="J142" s="116">
        <f>'13 anys'!X70</f>
        <v>6.9874999999999998</v>
      </c>
    </row>
    <row r="143" spans="1:10" s="146" customFormat="1" x14ac:dyDescent="0.25">
      <c r="A143" s="298"/>
      <c r="B143" s="282"/>
      <c r="C143" s="288"/>
      <c r="D143" s="157">
        <f>'13 anys'!H73</f>
        <v>6.8</v>
      </c>
      <c r="E143" s="157">
        <f>'13 anys'!K73</f>
        <v>8.5</v>
      </c>
      <c r="F143" s="140">
        <f>'13 anys'!L73</f>
        <v>7.65</v>
      </c>
      <c r="G143" s="157">
        <f>'13 anys'!N73</f>
        <v>7</v>
      </c>
      <c r="H143" s="157">
        <f>'13 anys'!Q73</f>
        <v>7</v>
      </c>
      <c r="I143" s="140">
        <f>'13 anys'!R73</f>
        <v>7</v>
      </c>
      <c r="J143" s="116">
        <f>'13 anys'!X73</f>
        <v>7.4124999999999996</v>
      </c>
    </row>
    <row r="144" spans="1:10" s="146" customFormat="1" x14ac:dyDescent="0.25">
      <c r="A144" s="298"/>
      <c r="B144" s="282"/>
      <c r="C144" s="288"/>
      <c r="D144" s="157">
        <f>'13 anys'!H74</f>
        <v>6.4</v>
      </c>
      <c r="E144" s="157">
        <f>'13 anys'!K74</f>
        <v>8</v>
      </c>
      <c r="F144" s="140">
        <f>'13 anys'!L74</f>
        <v>7.2</v>
      </c>
      <c r="G144" s="157">
        <f>'13 anys'!N74</f>
        <v>6</v>
      </c>
      <c r="H144" s="157">
        <f>'13 anys'!Q74</f>
        <v>7</v>
      </c>
      <c r="I144" s="140">
        <f>'13 anys'!R74</f>
        <v>6.75</v>
      </c>
      <c r="J144" s="116">
        <f>'13 anys'!X74</f>
        <v>7.4874999999999998</v>
      </c>
    </row>
    <row r="145" spans="1:10" s="146" customFormat="1" x14ac:dyDescent="0.25">
      <c r="A145" s="298"/>
      <c r="B145" s="282"/>
      <c r="C145" s="288"/>
      <c r="D145" s="157">
        <f>'13 anys'!H75</f>
        <v>5.25</v>
      </c>
      <c r="E145" s="157">
        <f>'13 anys'!K75</f>
        <v>5.5</v>
      </c>
      <c r="F145" s="140">
        <f>'13 anys'!L75</f>
        <v>5.375</v>
      </c>
      <c r="G145" s="157">
        <f>'13 anys'!N75</f>
        <v>4</v>
      </c>
      <c r="H145" s="157">
        <f>'13 anys'!Q75</f>
        <v>4</v>
      </c>
      <c r="I145" s="140">
        <f>'13 anys'!R75</f>
        <v>4</v>
      </c>
      <c r="J145" s="116">
        <f>'13 anys'!X75</f>
        <v>5.34375</v>
      </c>
    </row>
    <row r="146" spans="1:10" s="146" customFormat="1" x14ac:dyDescent="0.25">
      <c r="A146" s="298"/>
      <c r="B146" s="282"/>
      <c r="C146" s="288"/>
      <c r="D146" s="157">
        <f>'13 anys'!H77</f>
        <v>6.25</v>
      </c>
      <c r="E146" s="157">
        <f>'13 anys'!K77</f>
        <v>8</v>
      </c>
      <c r="F146" s="140">
        <f>'13 anys'!L77</f>
        <v>7.125</v>
      </c>
      <c r="G146" s="157">
        <f>'13 anys'!N77</f>
        <v>6</v>
      </c>
      <c r="H146" s="157">
        <f>'13 anys'!Q77</f>
        <v>6</v>
      </c>
      <c r="I146" s="140">
        <f>'13 anys'!R77</f>
        <v>6</v>
      </c>
      <c r="J146" s="116">
        <f>'13 anys'!X77</f>
        <v>6.78125</v>
      </c>
    </row>
    <row r="147" spans="1:10" s="146" customFormat="1" x14ac:dyDescent="0.25">
      <c r="A147" s="298"/>
      <c r="B147" s="282"/>
      <c r="C147" s="288"/>
      <c r="D147" s="157">
        <f>'13 anys'!H79</f>
        <v>2</v>
      </c>
      <c r="E147" s="157">
        <f>'13 anys'!K79</f>
        <v>3.5</v>
      </c>
      <c r="F147" s="140">
        <f>'13 anys'!L79</f>
        <v>2.75</v>
      </c>
      <c r="G147" s="157">
        <f>'13 anys'!N79</f>
        <v>1</v>
      </c>
      <c r="H147" s="157">
        <f>'13 anys'!Q79</f>
        <v>3.5</v>
      </c>
      <c r="I147" s="140">
        <f>'13 anys'!R79</f>
        <v>2.875</v>
      </c>
      <c r="J147" s="116">
        <f>'13 anys'!X79</f>
        <v>3.40625</v>
      </c>
    </row>
    <row r="148" spans="1:10" s="146" customFormat="1" x14ac:dyDescent="0.25">
      <c r="A148" s="298"/>
      <c r="B148" s="282"/>
      <c r="C148" s="288"/>
      <c r="D148" s="157">
        <f>'13 anys'!H82</f>
        <v>8.4</v>
      </c>
      <c r="E148" s="157">
        <f>'13 anys'!K82</f>
        <v>9.5</v>
      </c>
      <c r="F148" s="140">
        <f>'13 anys'!L82</f>
        <v>8.9499999999999993</v>
      </c>
      <c r="G148" s="157">
        <f>'13 anys'!N82</f>
        <v>8</v>
      </c>
      <c r="H148" s="157">
        <f>'13 anys'!Q82</f>
        <v>7</v>
      </c>
      <c r="I148" s="140">
        <f>'13 anys'!R82</f>
        <v>7.25</v>
      </c>
      <c r="J148" s="116">
        <f>'13 anys'!X82</f>
        <v>8.3000000000000007</v>
      </c>
    </row>
    <row r="149" spans="1:10" s="146" customFormat="1" x14ac:dyDescent="0.25">
      <c r="A149" s="298"/>
      <c r="B149" s="282"/>
      <c r="C149" s="288"/>
      <c r="D149" s="147">
        <f>'13 anys'!H86</f>
        <v>6</v>
      </c>
      <c r="E149" s="147">
        <f>'13 anys'!K86</f>
        <v>7.5</v>
      </c>
      <c r="F149" s="148">
        <f>'13 anys'!L86</f>
        <v>6.75</v>
      </c>
      <c r="G149" s="147">
        <f>'13 anys'!N86</f>
        <v>4</v>
      </c>
      <c r="H149" s="147">
        <f>'13 anys'!Q86</f>
        <v>5</v>
      </c>
      <c r="I149" s="148">
        <f>'13 anys'!R86</f>
        <v>4.75</v>
      </c>
      <c r="J149" s="116">
        <f>'13 anys'!X86</f>
        <v>6.875</v>
      </c>
    </row>
    <row r="150" spans="1:10" s="146" customFormat="1" x14ac:dyDescent="0.25">
      <c r="A150" s="298"/>
      <c r="B150" s="282"/>
      <c r="C150" s="288"/>
      <c r="D150" s="157">
        <f>'13 anys'!H87</f>
        <v>6.4</v>
      </c>
      <c r="E150" s="157">
        <f>'13 anys'!K87</f>
        <v>7.5</v>
      </c>
      <c r="F150" s="140">
        <f>'13 anys'!L87</f>
        <v>6.95</v>
      </c>
      <c r="G150" s="157">
        <f>'13 anys'!N87</f>
        <v>7</v>
      </c>
      <c r="H150" s="157">
        <f>'13 anys'!Q87</f>
        <v>6.5</v>
      </c>
      <c r="I150" s="140">
        <f>'13 anys'!R87</f>
        <v>6.625</v>
      </c>
      <c r="J150" s="116">
        <f>'13 anys'!X87</f>
        <v>7.3937499999999998</v>
      </c>
    </row>
    <row r="151" spans="1:10" s="146" customFormat="1" x14ac:dyDescent="0.25">
      <c r="A151" s="298"/>
      <c r="B151" s="282"/>
      <c r="C151" s="288"/>
      <c r="D151" s="157">
        <f>'13 anys'!H88</f>
        <v>7.8</v>
      </c>
      <c r="E151" s="157">
        <f>'13 anys'!K88</f>
        <v>8.5</v>
      </c>
      <c r="F151" s="140">
        <f>'13 anys'!L88</f>
        <v>8.15</v>
      </c>
      <c r="G151" s="157">
        <f>'13 anys'!N88</f>
        <v>6</v>
      </c>
      <c r="H151" s="157">
        <f>'13 anys'!Q88</f>
        <v>8</v>
      </c>
      <c r="I151" s="140">
        <f>'13 anys'!R88</f>
        <v>7.5</v>
      </c>
      <c r="J151" s="116">
        <f>'13 anys'!X88</f>
        <v>7.6624999999999996</v>
      </c>
    </row>
    <row r="152" spans="1:10" s="146" customFormat="1" x14ac:dyDescent="0.25">
      <c r="A152" s="298"/>
      <c r="B152" s="282"/>
      <c r="C152" s="288"/>
      <c r="D152" s="157">
        <f>'13 anys'!H89</f>
        <v>6.75</v>
      </c>
      <c r="E152" s="157">
        <f>'13 anys'!K89</f>
        <v>8.5</v>
      </c>
      <c r="F152" s="140">
        <f>'13 anys'!L89</f>
        <v>7.625</v>
      </c>
      <c r="G152" s="157">
        <f>'13 anys'!N89</f>
        <v>6</v>
      </c>
      <c r="H152" s="157">
        <f>'13 anys'!Q89</f>
        <v>7.5</v>
      </c>
      <c r="I152" s="140">
        <f>'13 anys'!R89</f>
        <v>7.125</v>
      </c>
      <c r="J152" s="116">
        <f>'13 anys'!X89</f>
        <v>7.6875</v>
      </c>
    </row>
    <row r="153" spans="1:10" s="146" customFormat="1" x14ac:dyDescent="0.25">
      <c r="A153" s="298"/>
      <c r="B153" s="282"/>
      <c r="C153" s="288"/>
      <c r="D153" s="157">
        <f>'13 anys'!H94</f>
        <v>3.5</v>
      </c>
      <c r="E153" s="157">
        <f>'13 anys'!K94</f>
        <v>4.5</v>
      </c>
      <c r="F153" s="140">
        <f>'13 anys'!L94</f>
        <v>4</v>
      </c>
      <c r="G153" s="157">
        <f>'13 anys'!N94</f>
        <v>1</v>
      </c>
      <c r="H153" s="157">
        <f>'13 anys'!Q94</f>
        <v>3.5</v>
      </c>
      <c r="I153" s="140">
        <f>'13 anys'!R94</f>
        <v>2.875</v>
      </c>
      <c r="J153" s="116">
        <f>'13 anys'!X94</f>
        <v>3.96875</v>
      </c>
    </row>
    <row r="154" spans="1:10" s="146" customFormat="1" x14ac:dyDescent="0.25">
      <c r="A154" s="298"/>
      <c r="B154" s="282"/>
      <c r="C154" s="288"/>
      <c r="D154" s="155">
        <f>'13 anys'!H95</f>
        <v>6.2</v>
      </c>
      <c r="E154" s="155">
        <f>'13 anys'!K95</f>
        <v>8</v>
      </c>
      <c r="F154" s="141">
        <f>'13 anys'!L95</f>
        <v>7.1</v>
      </c>
      <c r="G154" s="155">
        <f>'13 anys'!N95</f>
        <v>6</v>
      </c>
      <c r="H154" s="155">
        <f>'13 anys'!Q95</f>
        <v>6</v>
      </c>
      <c r="I154" s="141">
        <f>'13 anys'!R95</f>
        <v>6</v>
      </c>
      <c r="J154" s="118">
        <f>'13 anys'!X95</f>
        <v>7.0250000000000004</v>
      </c>
    </row>
    <row r="155" spans="1:10" s="146" customFormat="1" x14ac:dyDescent="0.25">
      <c r="A155" s="298"/>
      <c r="B155" s="282"/>
      <c r="C155" s="284" t="s">
        <v>92</v>
      </c>
      <c r="D155" s="157">
        <f>'13 anys'!H6</f>
        <v>5.4</v>
      </c>
      <c r="E155" s="157">
        <f>'13 anys'!K6</f>
        <v>6</v>
      </c>
      <c r="F155" s="140">
        <f>'13 anys'!L6</f>
        <v>5.7</v>
      </c>
      <c r="G155" s="157">
        <f>'13 anys'!N6</f>
        <v>6</v>
      </c>
      <c r="H155" s="157">
        <f>'13 anys'!Q6</f>
        <v>6.5</v>
      </c>
      <c r="I155" s="140">
        <f>'13 anys'!R6</f>
        <v>6.375</v>
      </c>
      <c r="J155" s="116">
        <f>'13 anys'!X6</f>
        <v>6.2687499999999998</v>
      </c>
    </row>
    <row r="156" spans="1:10" s="146" customFormat="1" x14ac:dyDescent="0.25">
      <c r="A156" s="298"/>
      <c r="B156" s="282"/>
      <c r="C156" s="285"/>
      <c r="D156" s="157">
        <f>'13 anys'!H8</f>
        <v>3.3333333333333335</v>
      </c>
      <c r="E156" s="157">
        <f>'13 anys'!K8</f>
        <v>4</v>
      </c>
      <c r="F156" s="140">
        <f>'13 anys'!L8</f>
        <v>3.666666666666667</v>
      </c>
      <c r="G156" s="157">
        <f>'13 anys'!N8</f>
        <v>4</v>
      </c>
      <c r="H156" s="157">
        <f>'13 anys'!Q8</f>
        <v>2.5</v>
      </c>
      <c r="I156" s="140">
        <f>'13 anys'!R8</f>
        <v>2.875</v>
      </c>
      <c r="J156" s="116">
        <f>'13 anys'!X8</f>
        <v>4.135416666666667</v>
      </c>
    </row>
    <row r="157" spans="1:10" s="146" customFormat="1" x14ac:dyDescent="0.25">
      <c r="A157" s="298"/>
      <c r="B157" s="282"/>
      <c r="C157" s="285"/>
      <c r="D157" s="157">
        <f>'13 anys'!H15</f>
        <v>4</v>
      </c>
      <c r="E157" s="157">
        <f>'13 anys'!K15</f>
        <v>6</v>
      </c>
      <c r="F157" s="140">
        <f>'13 anys'!L15</f>
        <v>5</v>
      </c>
      <c r="G157" s="157">
        <f>'13 anys'!N15</f>
        <v>5</v>
      </c>
      <c r="H157" s="157">
        <f>'13 anys'!Q15</f>
        <v>4.5</v>
      </c>
      <c r="I157" s="140">
        <f>'13 anys'!R15</f>
        <v>4.625</v>
      </c>
      <c r="J157" s="116">
        <f>'13 anys'!X15</f>
        <v>5.65625</v>
      </c>
    </row>
    <row r="158" spans="1:10" s="146" customFormat="1" x14ac:dyDescent="0.25">
      <c r="A158" s="298"/>
      <c r="B158" s="282"/>
      <c r="C158" s="285"/>
      <c r="D158" s="157">
        <f>'13 anys'!H16</f>
        <v>3.3333333333333335</v>
      </c>
      <c r="E158" s="157">
        <f>'13 anys'!K16</f>
        <v>5</v>
      </c>
      <c r="F158" s="140">
        <f>'13 anys'!L16</f>
        <v>4.166666666666667</v>
      </c>
      <c r="G158" s="157">
        <f>'13 anys'!N16</f>
        <v>3</v>
      </c>
      <c r="H158" s="157">
        <f>'13 anys'!Q16</f>
        <v>4</v>
      </c>
      <c r="I158" s="140">
        <f>'13 anys'!R16</f>
        <v>3.75</v>
      </c>
      <c r="J158" s="116">
        <f>'13 anys'!X16</f>
        <v>5.1833333333333336</v>
      </c>
    </row>
    <row r="159" spans="1:10" s="146" customFormat="1" x14ac:dyDescent="0.25">
      <c r="A159" s="298"/>
      <c r="B159" s="282"/>
      <c r="C159" s="285"/>
      <c r="D159" s="157">
        <f>'13 anys'!H18</f>
        <v>6.25</v>
      </c>
      <c r="E159" s="157">
        <f>'13 anys'!K18</f>
        <v>8</v>
      </c>
      <c r="F159" s="140">
        <f>'13 anys'!L18</f>
        <v>7.125</v>
      </c>
      <c r="G159" s="157">
        <f>'13 anys'!N18</f>
        <v>6</v>
      </c>
      <c r="H159" s="157">
        <f>'13 anys'!Q18</f>
        <v>6</v>
      </c>
      <c r="I159" s="140">
        <f>'13 anys'!R18</f>
        <v>6</v>
      </c>
      <c r="J159" s="116">
        <f>'13 anys'!X18</f>
        <v>7.625</v>
      </c>
    </row>
    <row r="160" spans="1:10" s="146" customFormat="1" x14ac:dyDescent="0.25">
      <c r="A160" s="298"/>
      <c r="B160" s="282"/>
      <c r="C160" s="285"/>
      <c r="D160" s="157">
        <f>'13 anys'!H19</f>
        <v>5.4</v>
      </c>
      <c r="E160" s="157">
        <f>'13 anys'!K19</f>
        <v>7</v>
      </c>
      <c r="F160" s="140">
        <f>'13 anys'!L19</f>
        <v>6.2</v>
      </c>
      <c r="G160" s="157">
        <f>'13 anys'!N19</f>
        <v>6</v>
      </c>
      <c r="H160" s="157">
        <f>'13 anys'!Q19</f>
        <v>7</v>
      </c>
      <c r="I160" s="140">
        <f>'13 anys'!R19</f>
        <v>6.75</v>
      </c>
      <c r="J160" s="116">
        <f>'13 anys'!X19</f>
        <v>6.7374999999999998</v>
      </c>
    </row>
    <row r="161" spans="1:11" s="146" customFormat="1" x14ac:dyDescent="0.25">
      <c r="A161" s="298"/>
      <c r="B161" s="282"/>
      <c r="C161" s="285"/>
      <c r="D161" s="157">
        <f>'13 anys'!H20</f>
        <v>5.2</v>
      </c>
      <c r="E161" s="157">
        <f>'13 anys'!K20</f>
        <v>7</v>
      </c>
      <c r="F161" s="140">
        <f>'13 anys'!L20</f>
        <v>6.1</v>
      </c>
      <c r="G161" s="157">
        <f>'13 anys'!N20</f>
        <v>6</v>
      </c>
      <c r="H161" s="157">
        <f>'13 anys'!Q20</f>
        <v>6</v>
      </c>
      <c r="I161" s="140">
        <f>'13 anys'!R20</f>
        <v>6</v>
      </c>
      <c r="J161" s="116">
        <f>'13 anys'!X20</f>
        <v>5.7750000000000004</v>
      </c>
      <c r="K161" s="145"/>
    </row>
    <row r="162" spans="1:11" s="146" customFormat="1" x14ac:dyDescent="0.25">
      <c r="A162" s="298"/>
      <c r="B162" s="282"/>
      <c r="C162" s="285"/>
      <c r="D162" s="157">
        <f>'13 anys'!H26</f>
        <v>5.6</v>
      </c>
      <c r="E162" s="157">
        <f>'13 anys'!K26</f>
        <v>6.5</v>
      </c>
      <c r="F162" s="140">
        <f>'13 anys'!L26</f>
        <v>6.05</v>
      </c>
      <c r="G162" s="157">
        <f>'13 anys'!N26</f>
        <v>3</v>
      </c>
      <c r="H162" s="157">
        <f>'13 anys'!Q26</f>
        <v>5</v>
      </c>
      <c r="I162" s="140">
        <f>'13 anys'!R26</f>
        <v>4.5</v>
      </c>
      <c r="J162" s="116">
        <f>'13 anys'!X26</f>
        <v>5.6375000000000002</v>
      </c>
      <c r="K162" s="145"/>
    </row>
    <row r="163" spans="1:11" s="146" customFormat="1" x14ac:dyDescent="0.25">
      <c r="A163" s="298"/>
      <c r="B163" s="282"/>
      <c r="C163" s="285"/>
      <c r="D163" s="157">
        <f>'13 anys'!H28</f>
        <v>2.25</v>
      </c>
      <c r="E163" s="157">
        <f>'13 anys'!K28</f>
        <v>4</v>
      </c>
      <c r="F163" s="140">
        <f>'13 anys'!L28</f>
        <v>3.125</v>
      </c>
      <c r="G163" s="157">
        <f>'13 anys'!N28</f>
        <v>4</v>
      </c>
      <c r="H163" s="157">
        <f>'13 anys'!Q28</f>
        <v>4.5</v>
      </c>
      <c r="I163" s="140">
        <f>'13 anys'!R28</f>
        <v>4.375</v>
      </c>
      <c r="J163" s="116">
        <f>'13 anys'!X28</f>
        <v>4.625</v>
      </c>
      <c r="K163" s="145"/>
    </row>
    <row r="164" spans="1:11" s="146" customFormat="1" x14ac:dyDescent="0.25">
      <c r="A164" s="298"/>
      <c r="B164" s="282"/>
      <c r="C164" s="285"/>
      <c r="D164" s="157">
        <f>'13 anys'!H30</f>
        <v>8</v>
      </c>
      <c r="E164" s="157">
        <f>'13 anys'!K30</f>
        <v>9.5</v>
      </c>
      <c r="F164" s="140">
        <f>'13 anys'!L30</f>
        <v>8.75</v>
      </c>
      <c r="G164" s="157">
        <f>'13 anys'!N30</f>
        <v>8</v>
      </c>
      <c r="H164" s="157">
        <f>'13 anys'!Q30</f>
        <v>8</v>
      </c>
      <c r="I164" s="140">
        <f>'13 anys'!R30</f>
        <v>8</v>
      </c>
      <c r="J164" s="116">
        <f>'13 anys'!X30</f>
        <v>7.4375</v>
      </c>
      <c r="K164" s="145"/>
    </row>
    <row r="165" spans="1:11" s="146" customFormat="1" x14ac:dyDescent="0.25">
      <c r="A165" s="298"/>
      <c r="B165" s="282"/>
      <c r="C165" s="285"/>
      <c r="D165" s="157">
        <f>'13 anys'!H32</f>
        <v>3.5</v>
      </c>
      <c r="E165" s="157">
        <f>'13 anys'!K32</f>
        <v>5</v>
      </c>
      <c r="F165" s="140">
        <f>'13 anys'!L32</f>
        <v>4.25</v>
      </c>
      <c r="G165" s="157">
        <f>'13 anys'!N32</f>
        <v>5</v>
      </c>
      <c r="H165" s="157">
        <f>'13 anys'!Q32</f>
        <v>2.5</v>
      </c>
      <c r="I165" s="140">
        <f>'13 anys'!R32</f>
        <v>3.125</v>
      </c>
      <c r="J165" s="116">
        <f>'13 anys'!X32</f>
        <v>4.59375</v>
      </c>
      <c r="K165" s="145"/>
    </row>
    <row r="166" spans="1:11" s="146" customFormat="1" x14ac:dyDescent="0.25">
      <c r="A166" s="298"/>
      <c r="B166" s="282"/>
      <c r="C166" s="285"/>
      <c r="D166" s="157">
        <f>'13 anys'!H34</f>
        <v>7.6</v>
      </c>
      <c r="E166" s="157">
        <f>'13 anys'!K34</f>
        <v>9.5</v>
      </c>
      <c r="F166" s="140">
        <f>'13 anys'!L34</f>
        <v>8.5500000000000007</v>
      </c>
      <c r="G166" s="157">
        <f>'13 anys'!N34</f>
        <v>9</v>
      </c>
      <c r="H166" s="157">
        <f>'13 anys'!Q34</f>
        <v>8</v>
      </c>
      <c r="I166" s="140">
        <f>'13 anys'!R34</f>
        <v>8.25</v>
      </c>
      <c r="J166" s="116">
        <f>'13 anys'!X34</f>
        <v>9.1999999999999993</v>
      </c>
      <c r="K166" s="145"/>
    </row>
    <row r="167" spans="1:11" s="146" customFormat="1" x14ac:dyDescent="0.25">
      <c r="A167" s="298"/>
      <c r="B167" s="282"/>
      <c r="C167" s="285"/>
      <c r="D167" s="157">
        <f>'13 anys'!H35</f>
        <v>3.4</v>
      </c>
      <c r="E167" s="157">
        <f>'13 anys'!K35</f>
        <v>4</v>
      </c>
      <c r="F167" s="140">
        <f>'13 anys'!L35</f>
        <v>3.7</v>
      </c>
      <c r="G167" s="157">
        <f>'13 anys'!N35</f>
        <v>3</v>
      </c>
      <c r="H167" s="157">
        <f>'13 anys'!Q35</f>
        <v>4.5</v>
      </c>
      <c r="I167" s="140">
        <f>'13 anys'!R35</f>
        <v>4.125</v>
      </c>
      <c r="J167" s="116">
        <f>'13 anys'!X35</f>
        <v>3.7062499999999998</v>
      </c>
      <c r="K167" s="145"/>
    </row>
    <row r="168" spans="1:11" s="146" customFormat="1" x14ac:dyDescent="0.25">
      <c r="A168" s="298"/>
      <c r="B168" s="282"/>
      <c r="C168" s="285"/>
      <c r="D168" s="157">
        <f>'13 anys'!H37</f>
        <v>7</v>
      </c>
      <c r="E168" s="157">
        <f>'13 anys'!K37</f>
        <v>8.5</v>
      </c>
      <c r="F168" s="140">
        <f>'13 anys'!L37</f>
        <v>7.75</v>
      </c>
      <c r="G168" s="157">
        <f>'13 anys'!N37</f>
        <v>7</v>
      </c>
      <c r="H168" s="157">
        <f>'13 anys'!Q37</f>
        <v>7.5</v>
      </c>
      <c r="I168" s="140">
        <f>'13 anys'!R37</f>
        <v>7.375</v>
      </c>
      <c r="J168" s="116">
        <f>'13 anys'!X37</f>
        <v>8.28125</v>
      </c>
      <c r="K168" s="145"/>
    </row>
    <row r="169" spans="1:11" s="146" customFormat="1" x14ac:dyDescent="0.25">
      <c r="A169" s="298"/>
      <c r="B169" s="282"/>
      <c r="C169" s="285"/>
      <c r="D169" s="157">
        <f>'13 anys'!H40</f>
        <v>6.6</v>
      </c>
      <c r="E169" s="157">
        <f>'13 anys'!K40</f>
        <v>7</v>
      </c>
      <c r="F169" s="140">
        <f>'13 anys'!L40</f>
        <v>6.8</v>
      </c>
      <c r="G169" s="157">
        <f>'13 anys'!N40</f>
        <v>5</v>
      </c>
      <c r="H169" s="157">
        <f>'13 anys'!Q40</f>
        <v>7.5</v>
      </c>
      <c r="I169" s="140">
        <f>'13 anys'!R40</f>
        <v>6.875</v>
      </c>
      <c r="J169" s="116">
        <f>'13 anys'!X40</f>
        <v>7.6687500000000002</v>
      </c>
      <c r="K169" s="145"/>
    </row>
    <row r="170" spans="1:11" s="146" customFormat="1" x14ac:dyDescent="0.25">
      <c r="A170" s="298"/>
      <c r="B170" s="282"/>
      <c r="C170" s="285"/>
      <c r="D170" s="157">
        <f>'13 anys'!H41</f>
        <v>2</v>
      </c>
      <c r="E170" s="157">
        <f>'13 anys'!K41</f>
        <v>2.5</v>
      </c>
      <c r="F170" s="140">
        <f>'13 anys'!L41</f>
        <v>2.25</v>
      </c>
      <c r="G170" s="157">
        <f>'13 anys'!N41</f>
        <v>3</v>
      </c>
      <c r="H170" s="157">
        <f>'13 anys'!Q41</f>
        <v>3.5</v>
      </c>
      <c r="I170" s="140">
        <f>'13 anys'!R41</f>
        <v>3.375</v>
      </c>
      <c r="J170" s="116">
        <f>'13 anys'!X41</f>
        <v>3.9249999999999998</v>
      </c>
      <c r="K170" s="145"/>
    </row>
    <row r="171" spans="1:11" s="146" customFormat="1" x14ac:dyDescent="0.25">
      <c r="A171" s="298"/>
      <c r="B171" s="282"/>
      <c r="C171" s="285"/>
      <c r="D171" s="157">
        <f>'13 anys'!H42</f>
        <v>4.666666666666667</v>
      </c>
      <c r="E171" s="157">
        <f>'13 anys'!K42</f>
        <v>6.5</v>
      </c>
      <c r="F171" s="140">
        <f>'13 anys'!L42</f>
        <v>5.5833333333333339</v>
      </c>
      <c r="G171" s="157">
        <f>'13 anys'!N42</f>
        <v>6</v>
      </c>
      <c r="H171" s="157">
        <f>'13 anys'!Q42</f>
        <v>6</v>
      </c>
      <c r="I171" s="140">
        <f>'13 anys'!R42</f>
        <v>6</v>
      </c>
      <c r="J171" s="116">
        <f>'13 anys'!X42</f>
        <v>7.5166666666666675</v>
      </c>
      <c r="K171" s="145"/>
    </row>
    <row r="172" spans="1:11" s="146" customFormat="1" x14ac:dyDescent="0.25">
      <c r="A172" s="298"/>
      <c r="B172" s="282"/>
      <c r="C172" s="285"/>
      <c r="D172" s="157">
        <f>'13 anys'!H43</f>
        <v>3.5</v>
      </c>
      <c r="E172" s="157">
        <f>'13 anys'!K43</f>
        <v>5</v>
      </c>
      <c r="F172" s="140">
        <f>'13 anys'!L43</f>
        <v>4.25</v>
      </c>
      <c r="G172" s="157">
        <f>'13 anys'!N43</f>
        <v>2</v>
      </c>
      <c r="H172" s="157">
        <f>'13 anys'!Q43</f>
        <v>3.5</v>
      </c>
      <c r="I172" s="140">
        <f>'13 anys'!R43</f>
        <v>3.125</v>
      </c>
      <c r="J172" s="116">
        <f>'13 anys'!X43</f>
        <v>4.59375</v>
      </c>
      <c r="K172" s="145"/>
    </row>
    <row r="173" spans="1:11" s="146" customFormat="1" x14ac:dyDescent="0.25">
      <c r="A173" s="298"/>
      <c r="B173" s="282"/>
      <c r="C173" s="285"/>
      <c r="D173" s="157">
        <f>'13 anys'!H44</f>
        <v>4</v>
      </c>
      <c r="E173" s="157">
        <f>'13 anys'!K44</f>
        <v>5.5</v>
      </c>
      <c r="F173" s="140">
        <f>'13 anys'!L44</f>
        <v>4.75</v>
      </c>
      <c r="G173" s="157">
        <f>'13 anys'!N44</f>
        <v>2</v>
      </c>
      <c r="H173" s="157">
        <f>'13 anys'!Q44</f>
        <v>3.5</v>
      </c>
      <c r="I173" s="140">
        <f>'13 anys'!R44</f>
        <v>3.125</v>
      </c>
      <c r="J173" s="116">
        <f>'13 anys'!X44</f>
        <v>5.21875</v>
      </c>
      <c r="K173" s="145"/>
    </row>
    <row r="174" spans="1:11" s="146" customFormat="1" x14ac:dyDescent="0.25">
      <c r="A174" s="298"/>
      <c r="B174" s="282"/>
      <c r="C174" s="285"/>
      <c r="D174" s="157">
        <f>'13 anys'!H45</f>
        <v>4</v>
      </c>
      <c r="E174" s="157">
        <f>'13 anys'!K45</f>
        <v>6</v>
      </c>
      <c r="F174" s="140">
        <f>'13 anys'!L45</f>
        <v>5</v>
      </c>
      <c r="G174" s="157">
        <f>'13 anys'!N45</f>
        <v>3</v>
      </c>
      <c r="H174" s="157">
        <f>'13 anys'!Q45</f>
        <v>5</v>
      </c>
      <c r="I174" s="140">
        <f>'13 anys'!R45</f>
        <v>4.5</v>
      </c>
      <c r="J174" s="116">
        <f>'13 anys'!X45</f>
        <v>5.375</v>
      </c>
      <c r="K174" s="145"/>
    </row>
    <row r="175" spans="1:11" s="146" customFormat="1" x14ac:dyDescent="0.25">
      <c r="A175" s="298"/>
      <c r="B175" s="282"/>
      <c r="C175" s="285"/>
      <c r="D175" s="36"/>
      <c r="E175" s="36"/>
      <c r="F175" s="36"/>
      <c r="G175" s="36"/>
      <c r="H175" s="36"/>
      <c r="I175" s="36"/>
      <c r="J175" s="36"/>
      <c r="K175" s="260"/>
    </row>
    <row r="176" spans="1:11" s="146" customFormat="1" x14ac:dyDescent="0.25">
      <c r="A176" s="298"/>
      <c r="B176" s="282"/>
      <c r="C176" s="285"/>
      <c r="D176" s="157">
        <f>'13 anys'!H48</f>
        <v>3.6</v>
      </c>
      <c r="E176" s="157">
        <f>'13 anys'!K48</f>
        <v>3</v>
      </c>
      <c r="F176" s="140">
        <f>'13 anys'!L48</f>
        <v>3.3</v>
      </c>
      <c r="G176" s="157">
        <f>'13 anys'!N48</f>
        <v>5</v>
      </c>
      <c r="H176" s="157">
        <f>'13 anys'!Q48</f>
        <v>1.5</v>
      </c>
      <c r="I176" s="140">
        <f>'13 anys'!R48</f>
        <v>2.375</v>
      </c>
      <c r="J176" s="116">
        <f>'13 anys'!X48</f>
        <v>3.1687500000000002</v>
      </c>
      <c r="K176" s="145"/>
    </row>
    <row r="177" spans="1:10" s="146" customFormat="1" x14ac:dyDescent="0.25">
      <c r="A177" s="298"/>
      <c r="B177" s="282"/>
      <c r="C177" s="285"/>
      <c r="D177" s="157">
        <f>'13 anys'!H52</f>
        <v>7</v>
      </c>
      <c r="E177" s="157">
        <f>'13 anys'!K52</f>
        <v>7.5</v>
      </c>
      <c r="F177" s="140">
        <f>'13 anys'!L52</f>
        <v>7.25</v>
      </c>
      <c r="G177" s="157">
        <f>'13 anys'!N52</f>
        <v>6</v>
      </c>
      <c r="H177" s="157">
        <f>'13 anys'!Q52</f>
        <v>7.5</v>
      </c>
      <c r="I177" s="140">
        <f>'13 anys'!R52</f>
        <v>7.125</v>
      </c>
      <c r="J177" s="116">
        <f>'13 anys'!X52</f>
        <v>7.6749999999999998</v>
      </c>
    </row>
    <row r="178" spans="1:10" s="146" customFormat="1" x14ac:dyDescent="0.25">
      <c r="A178" s="298"/>
      <c r="B178" s="282"/>
      <c r="C178" s="285"/>
      <c r="D178" s="157">
        <f>'13 anys'!H53</f>
        <v>6.75</v>
      </c>
      <c r="E178" s="157">
        <f>'13 anys'!K53</f>
        <v>8.5</v>
      </c>
      <c r="F178" s="140">
        <f>'13 anys'!L53</f>
        <v>7.625</v>
      </c>
      <c r="G178" s="157">
        <f>'13 anys'!N53</f>
        <v>6</v>
      </c>
      <c r="H178" s="157">
        <f>'13 anys'!Q53</f>
        <v>8</v>
      </c>
      <c r="I178" s="140">
        <f>'13 anys'!R53</f>
        <v>7.5</v>
      </c>
      <c r="J178" s="116">
        <f>'13 anys'!X53</f>
        <v>7.78125</v>
      </c>
    </row>
    <row r="179" spans="1:10" s="146" customFormat="1" x14ac:dyDescent="0.25">
      <c r="A179" s="298"/>
      <c r="B179" s="282"/>
      <c r="C179" s="285"/>
      <c r="D179" s="157">
        <f>'13 anys'!H54</f>
        <v>6.8</v>
      </c>
      <c r="E179" s="157">
        <f>'13 anys'!K54</f>
        <v>8.5</v>
      </c>
      <c r="F179" s="140">
        <f>'13 anys'!L54</f>
        <v>7.65</v>
      </c>
      <c r="G179" s="157">
        <f>'13 anys'!N54</f>
        <v>7</v>
      </c>
      <c r="H179" s="157">
        <f>'13 anys'!Q54</f>
        <v>8</v>
      </c>
      <c r="I179" s="140">
        <f>'13 anys'!R54</f>
        <v>7.75</v>
      </c>
      <c r="J179" s="116">
        <f>'13 anys'!X54</f>
        <v>8.08</v>
      </c>
    </row>
    <row r="180" spans="1:10" s="146" customFormat="1" x14ac:dyDescent="0.25">
      <c r="A180" s="298"/>
      <c r="B180" s="282"/>
      <c r="C180" s="285"/>
      <c r="D180" s="157">
        <f>'13 anys'!H57</f>
        <v>5.75</v>
      </c>
      <c r="E180" s="157">
        <f>'13 anys'!K57</f>
        <v>6.5</v>
      </c>
      <c r="F180" s="140">
        <f>'13 anys'!L57</f>
        <v>6.125</v>
      </c>
      <c r="G180" s="157">
        <f>'13 anys'!N57</f>
        <v>9</v>
      </c>
      <c r="H180" s="157">
        <f>'13 anys'!Q57</f>
        <v>8</v>
      </c>
      <c r="I180" s="140">
        <f>'13 anys'!R57</f>
        <v>8.25</v>
      </c>
      <c r="J180" s="116">
        <f>'13 anys'!X57</f>
        <v>7.09375</v>
      </c>
    </row>
    <row r="181" spans="1:10" s="146" customFormat="1" x14ac:dyDescent="0.25">
      <c r="A181" s="298"/>
      <c r="B181" s="282"/>
      <c r="C181" s="285"/>
      <c r="D181" s="157">
        <f>'13 anys'!H65</f>
        <v>5</v>
      </c>
      <c r="E181" s="157">
        <f>'13 anys'!K65</f>
        <v>7.5</v>
      </c>
      <c r="F181" s="140">
        <f>'13 anys'!L65</f>
        <v>6.25</v>
      </c>
      <c r="G181" s="157">
        <f>'13 anys'!N65</f>
        <v>5</v>
      </c>
      <c r="H181" s="157">
        <f>'13 anys'!Q65</f>
        <v>5</v>
      </c>
      <c r="I181" s="140">
        <f>'13 anys'!R65</f>
        <v>5</v>
      </c>
      <c r="J181" s="116">
        <f>'13 anys'!X65</f>
        <v>6.8125</v>
      </c>
    </row>
    <row r="182" spans="1:10" s="146" customFormat="1" x14ac:dyDescent="0.25">
      <c r="A182" s="298"/>
      <c r="B182" s="282"/>
      <c r="C182" s="285"/>
      <c r="D182" s="157">
        <f>'13 anys'!H68</f>
        <v>2.6</v>
      </c>
      <c r="E182" s="157">
        <f>'13 anys'!K68</f>
        <v>4</v>
      </c>
      <c r="F182" s="140">
        <f>'13 anys'!L68</f>
        <v>3.3</v>
      </c>
      <c r="G182" s="157">
        <f>'13 anys'!N68</f>
        <v>2</v>
      </c>
      <c r="H182" s="157">
        <f>'13 anys'!Q68</f>
        <v>4</v>
      </c>
      <c r="I182" s="140">
        <f>'13 anys'!R68</f>
        <v>3.5</v>
      </c>
      <c r="J182" s="116">
        <f>'13 anys'!X68</f>
        <v>3.6</v>
      </c>
    </row>
    <row r="183" spans="1:10" s="146" customFormat="1" x14ac:dyDescent="0.25">
      <c r="A183" s="298"/>
      <c r="B183" s="282"/>
      <c r="C183" s="285"/>
      <c r="D183" s="157">
        <f>'13 anys'!H76</f>
        <v>7.4</v>
      </c>
      <c r="E183" s="157">
        <f>'13 anys'!K76</f>
        <v>8</v>
      </c>
      <c r="F183" s="140">
        <f>'13 anys'!L76</f>
        <v>7.7</v>
      </c>
      <c r="G183" s="157">
        <f>'13 anys'!N76</f>
        <v>6</v>
      </c>
      <c r="H183" s="157">
        <f>'13 anys'!Q76</f>
        <v>8</v>
      </c>
      <c r="I183" s="140">
        <f>'13 anys'!R76</f>
        <v>7.5</v>
      </c>
      <c r="J183" s="116">
        <f>'13 anys'!X76</f>
        <v>7.55</v>
      </c>
    </row>
    <row r="184" spans="1:10" s="146" customFormat="1" x14ac:dyDescent="0.25">
      <c r="A184" s="298"/>
      <c r="B184" s="282"/>
      <c r="C184" s="285"/>
      <c r="D184" s="157">
        <f>'13 anys'!H83</f>
        <v>4.5</v>
      </c>
      <c r="E184" s="157">
        <f>'13 anys'!K83</f>
        <v>5</v>
      </c>
      <c r="F184" s="140">
        <f>'13 anys'!L83</f>
        <v>4.75</v>
      </c>
      <c r="G184" s="157">
        <f>'13 anys'!N83</f>
        <v>3</v>
      </c>
      <c r="H184" s="157">
        <f>'13 anys'!Q83</f>
        <v>4</v>
      </c>
      <c r="I184" s="140">
        <f>'13 anys'!R83</f>
        <v>3.75</v>
      </c>
      <c r="J184" s="116">
        <f>'13 anys'!X83</f>
        <v>4.875</v>
      </c>
    </row>
    <row r="185" spans="1:10" s="146" customFormat="1" x14ac:dyDescent="0.25">
      <c r="A185" s="298"/>
      <c r="B185" s="282"/>
      <c r="C185" s="285"/>
      <c r="D185" s="157">
        <f>'13 anys'!H85</f>
        <v>7.8</v>
      </c>
      <c r="E185" s="157">
        <f>'13 anys'!K85</f>
        <v>9.5</v>
      </c>
      <c r="F185" s="140">
        <f>'13 anys'!L85</f>
        <v>8.65</v>
      </c>
      <c r="G185" s="157">
        <f>'13 anys'!N85</f>
        <v>9</v>
      </c>
      <c r="H185" s="157">
        <f>'13 anys'!Q85</f>
        <v>9</v>
      </c>
      <c r="I185" s="140">
        <f>'13 anys'!R85</f>
        <v>9</v>
      </c>
      <c r="J185" s="116">
        <f>'13 anys'!X85</f>
        <v>8.4124999999999996</v>
      </c>
    </row>
    <row r="186" spans="1:10" s="146" customFormat="1" ht="15.75" thickBot="1" x14ac:dyDescent="0.3">
      <c r="A186" s="299"/>
      <c r="B186" s="283"/>
      <c r="C186" s="286"/>
      <c r="D186" s="164">
        <f>'13 anys'!H90</f>
        <v>3.2</v>
      </c>
      <c r="E186" s="164">
        <f>'13 anys'!K90</f>
        <v>4.5</v>
      </c>
      <c r="F186" s="143">
        <f>'13 anys'!L90</f>
        <v>3.85</v>
      </c>
      <c r="G186" s="164">
        <f>'13 anys'!N90</f>
        <v>2</v>
      </c>
      <c r="H186" s="164">
        <f>'13 anys'!Q90</f>
        <v>3.5</v>
      </c>
      <c r="I186" s="143">
        <f>'13 anys'!R90</f>
        <v>3.125</v>
      </c>
      <c r="J186" s="119">
        <f>'13 anys'!X90</f>
        <v>3.6583333333333332</v>
      </c>
    </row>
    <row r="187" spans="1:10" s="146" customFormat="1" x14ac:dyDescent="0.25">
      <c r="A187" s="278" t="s">
        <v>122</v>
      </c>
      <c r="B187" s="275" t="s">
        <v>87</v>
      </c>
      <c r="C187" s="272" t="s">
        <v>91</v>
      </c>
      <c r="D187" s="157">
        <f>'14 anys'!H52</f>
        <v>6.333333333333333</v>
      </c>
      <c r="E187" s="157">
        <f>'14 anys'!K52</f>
        <v>6.5</v>
      </c>
      <c r="F187" s="140">
        <f>'14 anys'!L52</f>
        <v>6.4166666666666661</v>
      </c>
      <c r="G187" s="157">
        <f>'14 anys'!O52</f>
        <v>9</v>
      </c>
      <c r="H187" s="157">
        <f>'14 anys'!T52</f>
        <v>8</v>
      </c>
      <c r="I187" s="140">
        <f>'14 anys'!U52</f>
        <v>8.5</v>
      </c>
      <c r="J187" s="115">
        <f>'14 anys'!AA52</f>
        <v>7.4791666666666661</v>
      </c>
    </row>
    <row r="188" spans="1:10" s="146" customFormat="1" x14ac:dyDescent="0.25">
      <c r="A188" s="279"/>
      <c r="B188" s="276"/>
      <c r="C188" s="273"/>
      <c r="D188" s="157">
        <f>'14 anys'!H53</f>
        <v>9.3333333333333339</v>
      </c>
      <c r="E188" s="157">
        <f>'14 anys'!K53</f>
        <v>9</v>
      </c>
      <c r="F188" s="140">
        <f>'14 anys'!L53</f>
        <v>9.1666666666666679</v>
      </c>
      <c r="G188" s="157">
        <f>'14 anys'!O53</f>
        <v>8</v>
      </c>
      <c r="H188" s="157">
        <f>'14 anys'!T53</f>
        <v>9.5</v>
      </c>
      <c r="I188" s="140">
        <f>'14 anys'!U53</f>
        <v>8.75</v>
      </c>
      <c r="J188" s="116">
        <f>'14 anys'!AA53</f>
        <v>8.4791666666666679</v>
      </c>
    </row>
    <row r="189" spans="1:10" s="146" customFormat="1" x14ac:dyDescent="0.25">
      <c r="A189" s="279"/>
      <c r="B189" s="276"/>
      <c r="C189" s="273"/>
      <c r="D189" s="157">
        <f>'14 anys'!H60</f>
        <v>9.5</v>
      </c>
      <c r="E189" s="157">
        <f>'14 anys'!K60</f>
        <v>9.5</v>
      </c>
      <c r="F189" s="140">
        <f>'14 anys'!L60</f>
        <v>9.5</v>
      </c>
      <c r="G189" s="157">
        <f>'14 anys'!O60</f>
        <v>7</v>
      </c>
      <c r="H189" s="157">
        <f>'14 anys'!T60</f>
        <v>9.5</v>
      </c>
      <c r="I189" s="140">
        <f>'14 anys'!U60</f>
        <v>8.25</v>
      </c>
      <c r="J189" s="116">
        <f>'14 anys'!AA60</f>
        <v>8.6875</v>
      </c>
    </row>
    <row r="190" spans="1:10" s="146" customFormat="1" x14ac:dyDescent="0.25">
      <c r="A190" s="279"/>
      <c r="B190" s="276"/>
      <c r="C190" s="273"/>
      <c r="D190" s="147">
        <f>'14 anys'!H61</f>
        <v>9.3333333333333339</v>
      </c>
      <c r="E190" s="147">
        <f>'14 anys'!K61</f>
        <v>9.5</v>
      </c>
      <c r="F190" s="148">
        <f>'14 anys'!L61</f>
        <v>9.4166666666666679</v>
      </c>
      <c r="G190" s="147">
        <f>'14 anys'!O61</f>
        <v>9</v>
      </c>
      <c r="H190" s="147">
        <f>'14 anys'!T61</f>
        <v>9.5</v>
      </c>
      <c r="I190" s="148">
        <f>'14 anys'!U61</f>
        <v>9.25</v>
      </c>
      <c r="J190" s="116">
        <f>'14 anys'!AA61</f>
        <v>9.4166666666666679</v>
      </c>
    </row>
    <row r="191" spans="1:10" s="146" customFormat="1" x14ac:dyDescent="0.25">
      <c r="A191" s="279"/>
      <c r="B191" s="276"/>
      <c r="C191" s="273"/>
      <c r="D191" s="157">
        <f>'14 anys'!H67</f>
        <v>9</v>
      </c>
      <c r="E191" s="157">
        <f>'14 anys'!K67</f>
        <v>9</v>
      </c>
      <c r="F191" s="140">
        <f>'14 anys'!L67</f>
        <v>9</v>
      </c>
      <c r="G191" s="157">
        <f>'14 anys'!O67</f>
        <v>7</v>
      </c>
      <c r="H191" s="157">
        <f>'14 anys'!T67</f>
        <v>9.5</v>
      </c>
      <c r="I191" s="140">
        <f>'14 anys'!U67</f>
        <v>8.25</v>
      </c>
      <c r="J191" s="116">
        <f>'14 anys'!AA67</f>
        <v>8.3125</v>
      </c>
    </row>
    <row r="192" spans="1:10" s="146" customFormat="1" x14ac:dyDescent="0.25">
      <c r="A192" s="279"/>
      <c r="B192" s="276"/>
      <c r="C192" s="273"/>
      <c r="D192" s="157">
        <f>'14 anys'!H72</f>
        <v>6.666666666666667</v>
      </c>
      <c r="E192" s="157">
        <f>'14 anys'!K72</f>
        <v>8.5</v>
      </c>
      <c r="F192" s="140">
        <f>'14 anys'!L72</f>
        <v>7.5833333333333339</v>
      </c>
      <c r="G192" s="157">
        <f>'14 anys'!O72</f>
        <v>8</v>
      </c>
      <c r="H192" s="157">
        <f>'14 anys'!T72</f>
        <v>8</v>
      </c>
      <c r="I192" s="140">
        <f>'14 anys'!U72</f>
        <v>8</v>
      </c>
      <c r="J192" s="116">
        <f>'14 anys'!AA72</f>
        <v>7.6458333333333339</v>
      </c>
    </row>
    <row r="193" spans="1:10" s="146" customFormat="1" x14ac:dyDescent="0.25">
      <c r="A193" s="279"/>
      <c r="B193" s="276"/>
      <c r="C193" s="274"/>
      <c r="D193" s="155">
        <f>'14 anys'!H76</f>
        <v>9</v>
      </c>
      <c r="E193" s="155">
        <f>'14 anys'!K76</f>
        <v>9.5</v>
      </c>
      <c r="F193" s="141">
        <f>'14 anys'!L76</f>
        <v>9.25</v>
      </c>
      <c r="G193" s="155">
        <f>'14 anys'!O76</f>
        <v>8</v>
      </c>
      <c r="H193" s="155">
        <f>'14 anys'!T76</f>
        <v>9</v>
      </c>
      <c r="I193" s="141">
        <f>'14 anys'!U76</f>
        <v>8.5</v>
      </c>
      <c r="J193" s="118">
        <f>'14 anys'!AA76</f>
        <v>8.6875</v>
      </c>
    </row>
    <row r="194" spans="1:10" s="146" customFormat="1" x14ac:dyDescent="0.25">
      <c r="A194" s="279"/>
      <c r="B194" s="276"/>
      <c r="C194" s="294" t="s">
        <v>92</v>
      </c>
      <c r="D194" s="157">
        <f>'14 anys'!H57</f>
        <v>5</v>
      </c>
      <c r="E194" s="157">
        <f>'14 anys'!K57</f>
        <v>6.5</v>
      </c>
      <c r="F194" s="140">
        <f>'14 anys'!L57</f>
        <v>5.75</v>
      </c>
      <c r="G194" s="157">
        <f>'14 anys'!O57</f>
        <v>4</v>
      </c>
      <c r="H194" s="157">
        <f>'14 anys'!T57</f>
        <v>7</v>
      </c>
      <c r="I194" s="140">
        <f>'14 anys'!U57</f>
        <v>5.5</v>
      </c>
      <c r="J194" s="116">
        <f>'14 anys'!AA57</f>
        <v>6.3125</v>
      </c>
    </row>
    <row r="195" spans="1:10" s="146" customFormat="1" x14ac:dyDescent="0.25">
      <c r="A195" s="279"/>
      <c r="B195" s="276"/>
      <c r="C195" s="295"/>
      <c r="D195" s="157">
        <f>'14 anys'!H62</f>
        <v>6.666666666666667</v>
      </c>
      <c r="E195" s="157">
        <f>'14 anys'!K62</f>
        <v>9</v>
      </c>
      <c r="F195" s="140">
        <f>'14 anys'!L62</f>
        <v>7.8333333333333339</v>
      </c>
      <c r="G195" s="157">
        <f>'14 anys'!O62</f>
        <v>6</v>
      </c>
      <c r="H195" s="157">
        <f>'14 anys'!T62</f>
        <v>8.5</v>
      </c>
      <c r="I195" s="140">
        <f>'14 anys'!U62</f>
        <v>7.25</v>
      </c>
      <c r="J195" s="116">
        <f>'14 anys'!AA62</f>
        <v>7.5208333333333339</v>
      </c>
    </row>
    <row r="196" spans="1:10" s="146" customFormat="1" x14ac:dyDescent="0.25">
      <c r="A196" s="279"/>
      <c r="B196" s="276"/>
      <c r="C196" s="295"/>
      <c r="D196" s="157">
        <f>'14 anys'!H65</f>
        <v>2.6666666666666665</v>
      </c>
      <c r="E196" s="157">
        <f>'14 anys'!K65</f>
        <v>6</v>
      </c>
      <c r="F196" s="140">
        <f>'14 anys'!L65</f>
        <v>4.333333333333333</v>
      </c>
      <c r="G196" s="157">
        <f>'14 anys'!O65</f>
        <v>3</v>
      </c>
      <c r="H196" s="157">
        <f>'14 anys'!T65</f>
        <v>6</v>
      </c>
      <c r="I196" s="140">
        <f>'14 anys'!U65</f>
        <v>4.5</v>
      </c>
      <c r="J196" s="116">
        <f>'14 anys'!AA65</f>
        <v>5.208333333333333</v>
      </c>
    </row>
    <row r="197" spans="1:10" s="146" customFormat="1" x14ac:dyDescent="0.25">
      <c r="A197" s="279"/>
      <c r="B197" s="277"/>
      <c r="C197" s="296"/>
      <c r="D197" s="155">
        <f>'14 anys'!H66</f>
        <v>6</v>
      </c>
      <c r="E197" s="155">
        <f>'14 anys'!K66</f>
        <v>7.5</v>
      </c>
      <c r="F197" s="141">
        <f>'14 anys'!L66</f>
        <v>6.75</v>
      </c>
      <c r="G197" s="155">
        <f>'14 anys'!O66</f>
        <v>5</v>
      </c>
      <c r="H197" s="155">
        <f>'14 anys'!T66</f>
        <v>8</v>
      </c>
      <c r="I197" s="141">
        <f>'14 anys'!U66</f>
        <v>6.5</v>
      </c>
      <c r="J197" s="118">
        <f>'14 anys'!AA66</f>
        <v>6.3125</v>
      </c>
    </row>
    <row r="198" spans="1:10" s="146" customFormat="1" x14ac:dyDescent="0.25">
      <c r="A198" s="279"/>
      <c r="B198" s="281" t="s">
        <v>88</v>
      </c>
      <c r="C198" s="287" t="s">
        <v>91</v>
      </c>
      <c r="D198" s="157">
        <f>'14 anys'!H4</f>
        <v>6.25</v>
      </c>
      <c r="E198" s="157">
        <f>'14 anys'!K4</f>
        <v>8</v>
      </c>
      <c r="F198" s="140">
        <f>'14 anys'!L4</f>
        <v>7.125</v>
      </c>
      <c r="G198" s="157">
        <f>'14 anys'!O4</f>
        <v>5</v>
      </c>
      <c r="H198" s="157">
        <f>'14 anys'!T4</f>
        <v>6.5</v>
      </c>
      <c r="I198" s="140">
        <f>'14 anys'!U4</f>
        <v>5.75</v>
      </c>
      <c r="J198" s="116">
        <f>'14 anys'!AA4</f>
        <v>7.1749999999999998</v>
      </c>
    </row>
    <row r="199" spans="1:10" s="146" customFormat="1" x14ac:dyDescent="0.25">
      <c r="A199" s="279"/>
      <c r="B199" s="282"/>
      <c r="C199" s="288"/>
      <c r="D199" s="157">
        <f>'14 anys'!H5</f>
        <v>6</v>
      </c>
      <c r="E199" s="157">
        <f>'14 anys'!K5</f>
        <v>7.5</v>
      </c>
      <c r="F199" s="140">
        <f>'14 anys'!L5</f>
        <v>6.75</v>
      </c>
      <c r="G199" s="157">
        <f>'14 anys'!O5</f>
        <v>6</v>
      </c>
      <c r="H199" s="157">
        <f>'14 anys'!T5</f>
        <v>7</v>
      </c>
      <c r="I199" s="140">
        <f>'14 anys'!U5</f>
        <v>6.5</v>
      </c>
      <c r="J199" s="116">
        <f>'14 anys'!AA5</f>
        <v>7.65</v>
      </c>
    </row>
    <row r="200" spans="1:10" s="146" customFormat="1" x14ac:dyDescent="0.25">
      <c r="A200" s="279"/>
      <c r="B200" s="282"/>
      <c r="C200" s="288"/>
      <c r="D200" s="157">
        <f>'14 anys'!H6</f>
        <v>7.5</v>
      </c>
      <c r="E200" s="157">
        <f>'14 anys'!K6</f>
        <v>8</v>
      </c>
      <c r="F200" s="140">
        <f>'14 anys'!L6</f>
        <v>7.75</v>
      </c>
      <c r="G200" s="157">
        <f>'14 anys'!O6</f>
        <v>6</v>
      </c>
      <c r="H200" s="157">
        <f>'14 anys'!T6</f>
        <v>8.5</v>
      </c>
      <c r="I200" s="140">
        <f>'14 anys'!U6</f>
        <v>7.25</v>
      </c>
      <c r="J200" s="116">
        <f>'14 anys'!AA6</f>
        <v>7</v>
      </c>
    </row>
    <row r="201" spans="1:10" s="146" customFormat="1" x14ac:dyDescent="0.25">
      <c r="A201" s="279"/>
      <c r="B201" s="282"/>
      <c r="C201" s="288"/>
      <c r="D201" s="157">
        <f>'14 anys'!H8</f>
        <v>4</v>
      </c>
      <c r="E201" s="157">
        <f>'14 anys'!K8</f>
        <v>5</v>
      </c>
      <c r="F201" s="140">
        <f>'14 anys'!L8</f>
        <v>4.5</v>
      </c>
      <c r="G201" s="157">
        <f>'14 anys'!O8</f>
        <v>5</v>
      </c>
      <c r="H201" s="157">
        <f>'14 anys'!T8</f>
        <v>4</v>
      </c>
      <c r="I201" s="140">
        <f>'14 anys'!U8</f>
        <v>4.5</v>
      </c>
      <c r="J201" s="116">
        <f>'14 anys'!AA8</f>
        <v>5</v>
      </c>
    </row>
    <row r="202" spans="1:10" s="146" customFormat="1" x14ac:dyDescent="0.25">
      <c r="A202" s="279"/>
      <c r="B202" s="282"/>
      <c r="C202" s="288"/>
      <c r="D202" s="157">
        <f>'14 anys'!H10</f>
        <v>3.6666666666666665</v>
      </c>
      <c r="E202" s="157">
        <f>'14 anys'!K10</f>
        <v>4.5</v>
      </c>
      <c r="F202" s="140">
        <f>'14 anys'!L10</f>
        <v>4.083333333333333</v>
      </c>
      <c r="G202" s="157">
        <f>'14 anys'!O10</f>
        <v>3.5</v>
      </c>
      <c r="H202" s="157">
        <f>'14 anys'!T10</f>
        <v>3.3333333333333335</v>
      </c>
      <c r="I202" s="140">
        <f>'14 anys'!U10</f>
        <v>3.416666666666667</v>
      </c>
      <c r="J202" s="116">
        <f>'14 anys'!AA10</f>
        <v>4.3</v>
      </c>
    </row>
    <row r="203" spans="1:10" s="146" customFormat="1" x14ac:dyDescent="0.25">
      <c r="A203" s="279"/>
      <c r="B203" s="282"/>
      <c r="C203" s="288"/>
      <c r="D203" s="157">
        <f>'14 anys'!H11</f>
        <v>6.5</v>
      </c>
      <c r="E203" s="157">
        <f>'14 anys'!K11</f>
        <v>8</v>
      </c>
      <c r="F203" s="140">
        <f>'14 anys'!L11</f>
        <v>7.25</v>
      </c>
      <c r="G203" s="157">
        <f>'14 anys'!O11</f>
        <v>6.5</v>
      </c>
      <c r="H203" s="157">
        <f>'14 anys'!T11</f>
        <v>7</v>
      </c>
      <c r="I203" s="140">
        <f>'14 anys'!U11</f>
        <v>6.75</v>
      </c>
      <c r="J203" s="116">
        <f>'14 anys'!AA11</f>
        <v>7.2</v>
      </c>
    </row>
    <row r="204" spans="1:10" s="146" customFormat="1" x14ac:dyDescent="0.25">
      <c r="A204" s="279"/>
      <c r="B204" s="282"/>
      <c r="C204" s="288"/>
      <c r="D204" s="157">
        <f>'14 anys'!H12</f>
        <v>5.75</v>
      </c>
      <c r="E204" s="157">
        <f>'14 anys'!K12</f>
        <v>7.5</v>
      </c>
      <c r="F204" s="140">
        <f>'14 anys'!L12</f>
        <v>6.625</v>
      </c>
      <c r="G204" s="157">
        <f>'14 anys'!O12</f>
        <v>5.5</v>
      </c>
      <c r="H204" s="157">
        <f>'14 anys'!T12</f>
        <v>7</v>
      </c>
      <c r="I204" s="140">
        <f>'14 anys'!U12</f>
        <v>6.25</v>
      </c>
      <c r="J204" s="116">
        <f>'14 anys'!AA12</f>
        <v>6.8125</v>
      </c>
    </row>
    <row r="205" spans="1:10" s="146" customFormat="1" x14ac:dyDescent="0.25">
      <c r="A205" s="279"/>
      <c r="B205" s="282"/>
      <c r="C205" s="288"/>
      <c r="D205" s="157">
        <f>'14 anys'!H13</f>
        <v>8</v>
      </c>
      <c r="E205" s="157">
        <f>'14 anys'!K13</f>
        <v>8.5</v>
      </c>
      <c r="F205" s="140">
        <f>'14 anys'!L13</f>
        <v>8.25</v>
      </c>
      <c r="G205" s="157">
        <f>'14 anys'!O13</f>
        <v>8</v>
      </c>
      <c r="H205" s="157">
        <f>'14 anys'!T13</f>
        <v>9</v>
      </c>
      <c r="I205" s="140">
        <f>'14 anys'!U13</f>
        <v>8.5</v>
      </c>
      <c r="J205" s="116">
        <f>'14 anys'!AA13</f>
        <v>8.5500000000000007</v>
      </c>
    </row>
    <row r="206" spans="1:10" s="146" customFormat="1" x14ac:dyDescent="0.25">
      <c r="A206" s="279"/>
      <c r="B206" s="282"/>
      <c r="C206" s="288"/>
      <c r="D206" s="157">
        <f>'14 anys'!H15</f>
        <v>9.25</v>
      </c>
      <c r="E206" s="157">
        <f>'14 anys'!K15</f>
        <v>9</v>
      </c>
      <c r="F206" s="140">
        <f>'14 anys'!L15</f>
        <v>9.125</v>
      </c>
      <c r="G206" s="157">
        <f>'14 anys'!O15</f>
        <v>9</v>
      </c>
      <c r="H206" s="157">
        <f>'14 anys'!T15</f>
        <v>10</v>
      </c>
      <c r="I206" s="140">
        <f>'14 anys'!U15</f>
        <v>9.5</v>
      </c>
      <c r="J206" s="116">
        <f>'14 anys'!AA15</f>
        <v>8.4375</v>
      </c>
    </row>
    <row r="207" spans="1:10" s="146" customFormat="1" x14ac:dyDescent="0.25">
      <c r="A207" s="279"/>
      <c r="B207" s="282"/>
      <c r="C207" s="288"/>
      <c r="D207" s="157">
        <f>'14 anys'!H16</f>
        <v>6.75</v>
      </c>
      <c r="E207" s="157">
        <f>'14 anys'!K16</f>
        <v>8.5</v>
      </c>
      <c r="F207" s="140">
        <f>'14 anys'!L16</f>
        <v>7.625</v>
      </c>
      <c r="G207" s="157">
        <f>'14 anys'!O16</f>
        <v>6.5</v>
      </c>
      <c r="H207" s="157">
        <f>'14 anys'!T16</f>
        <v>7.5</v>
      </c>
      <c r="I207" s="140">
        <f>'14 anys'!U16</f>
        <v>7</v>
      </c>
      <c r="J207" s="116">
        <f>'14 anys'!AA16</f>
        <v>7.770833333333333</v>
      </c>
    </row>
    <row r="208" spans="1:10" s="146" customFormat="1" x14ac:dyDescent="0.25">
      <c r="A208" s="279"/>
      <c r="B208" s="282"/>
      <c r="C208" s="288"/>
      <c r="D208" s="157">
        <f>'14 anys'!H22</f>
        <v>5.25</v>
      </c>
      <c r="E208" s="157">
        <f>'14 anys'!K22</f>
        <v>7.5</v>
      </c>
      <c r="F208" s="140">
        <f>'14 anys'!L22</f>
        <v>6.375</v>
      </c>
      <c r="G208" s="157">
        <f>'14 anys'!O22</f>
        <v>6.5</v>
      </c>
      <c r="H208" s="157">
        <f>'14 anys'!T22</f>
        <v>7</v>
      </c>
      <c r="I208" s="140">
        <f>'14 anys'!U22</f>
        <v>6.75</v>
      </c>
      <c r="J208" s="116">
        <f>'14 anys'!AA22</f>
        <v>7.1875</v>
      </c>
    </row>
    <row r="209" spans="1:10" s="146" customFormat="1" x14ac:dyDescent="0.25">
      <c r="A209" s="279"/>
      <c r="B209" s="282"/>
      <c r="C209" s="288"/>
      <c r="D209" s="157">
        <f>'14 anys'!H24</f>
        <v>3.5</v>
      </c>
      <c r="E209" s="157">
        <f>'14 anys'!K24</f>
        <v>5</v>
      </c>
      <c r="F209" s="140">
        <f>'14 anys'!L24</f>
        <v>4.25</v>
      </c>
      <c r="G209" s="157">
        <f>'14 anys'!O24</f>
        <v>3.5</v>
      </c>
      <c r="H209" s="157">
        <f>'14 anys'!T24</f>
        <v>3.5</v>
      </c>
      <c r="I209" s="140">
        <f>'14 anys'!U24</f>
        <v>3.5</v>
      </c>
      <c r="J209" s="116">
        <f>'14 anys'!AA24</f>
        <v>4.55</v>
      </c>
    </row>
    <row r="210" spans="1:10" s="146" customFormat="1" x14ac:dyDescent="0.25">
      <c r="A210" s="279"/>
      <c r="B210" s="282"/>
      <c r="C210" s="288"/>
      <c r="D210" s="157">
        <f>'14 anys'!H25</f>
        <v>5.5</v>
      </c>
      <c r="E210" s="157">
        <f>'14 anys'!K25</f>
        <v>6.5</v>
      </c>
      <c r="F210" s="140">
        <f>'14 anys'!L25</f>
        <v>6</v>
      </c>
      <c r="G210" s="157">
        <f>'14 anys'!O25</f>
        <v>5</v>
      </c>
      <c r="H210" s="157">
        <f>'14 anys'!T25</f>
        <v>7</v>
      </c>
      <c r="I210" s="140">
        <f>'14 anys'!U25</f>
        <v>6</v>
      </c>
      <c r="J210" s="116">
        <f>'14 anys'!AA25</f>
        <v>7.4</v>
      </c>
    </row>
    <row r="211" spans="1:10" s="146" customFormat="1" x14ac:dyDescent="0.25">
      <c r="A211" s="279"/>
      <c r="B211" s="282"/>
      <c r="C211" s="288"/>
      <c r="D211" s="157">
        <f>'14 anys'!H27</f>
        <v>3.3333333333333335</v>
      </c>
      <c r="E211" s="157">
        <f>'14 anys'!K27</f>
        <v>6.5</v>
      </c>
      <c r="F211" s="140">
        <f>'14 anys'!L27</f>
        <v>4.916666666666667</v>
      </c>
      <c r="G211" s="157">
        <f>'14 anys'!O27</f>
        <v>2</v>
      </c>
      <c r="H211" s="157">
        <f>'14 anys'!T27</f>
        <v>3.6666666666666665</v>
      </c>
      <c r="I211" s="140">
        <f>'14 anys'!U27</f>
        <v>2.833333333333333</v>
      </c>
      <c r="J211" s="116">
        <f>'14 anys'!AA27</f>
        <v>4.95</v>
      </c>
    </row>
    <row r="212" spans="1:10" s="146" customFormat="1" x14ac:dyDescent="0.25">
      <c r="A212" s="279"/>
      <c r="B212" s="282"/>
      <c r="C212" s="288"/>
      <c r="D212" s="157">
        <f>'14 anys'!H31</f>
        <v>3.3333333333333335</v>
      </c>
      <c r="E212" s="157">
        <f>'14 anys'!K31</f>
        <v>5.5</v>
      </c>
      <c r="F212" s="140">
        <f>'14 anys'!L31</f>
        <v>4.416666666666667</v>
      </c>
      <c r="G212" s="157">
        <f>'14 anys'!O31</f>
        <v>2</v>
      </c>
      <c r="H212" s="157">
        <f>'14 anys'!T31</f>
        <v>5</v>
      </c>
      <c r="I212" s="140">
        <f>'14 anys'!U31</f>
        <v>3.5</v>
      </c>
      <c r="J212" s="116">
        <f>'14 anys'!AA31</f>
        <v>5.5833333333333339</v>
      </c>
    </row>
    <row r="213" spans="1:10" s="146" customFormat="1" x14ac:dyDescent="0.25">
      <c r="A213" s="279"/>
      <c r="B213" s="282"/>
      <c r="C213" s="288"/>
      <c r="D213" s="157">
        <f>'14 anys'!H33</f>
        <v>3</v>
      </c>
      <c r="E213" s="157">
        <f>'14 anys'!K33</f>
        <v>4</v>
      </c>
      <c r="F213" s="140">
        <f>'14 anys'!L33</f>
        <v>3.5</v>
      </c>
      <c r="G213" s="157">
        <f>'14 anys'!O33</f>
        <v>1</v>
      </c>
      <c r="H213" s="157">
        <f>'14 anys'!T33</f>
        <v>4.333333333333333</v>
      </c>
      <c r="I213" s="140">
        <f>'14 anys'!U33</f>
        <v>2.6666666666666665</v>
      </c>
      <c r="J213" s="116">
        <f>'14 anys'!AA33</f>
        <v>4.833333333333333</v>
      </c>
    </row>
    <row r="214" spans="1:10" s="146" customFormat="1" x14ac:dyDescent="0.25">
      <c r="A214" s="279"/>
      <c r="B214" s="282"/>
      <c r="C214" s="288"/>
      <c r="D214" s="157">
        <f>'14 anys'!H35</f>
        <v>4.5</v>
      </c>
      <c r="E214" s="157">
        <f>'14 anys'!K35</f>
        <v>5</v>
      </c>
      <c r="F214" s="140">
        <f>'14 anys'!L35</f>
        <v>4.75</v>
      </c>
      <c r="G214" s="157">
        <f>'14 anys'!O35</f>
        <v>2</v>
      </c>
      <c r="H214" s="157">
        <f>'14 anys'!T35</f>
        <v>3</v>
      </c>
      <c r="I214" s="140">
        <f>'14 anys'!U35</f>
        <v>2.5</v>
      </c>
      <c r="J214" s="116">
        <f>'14 anys'!AA35</f>
        <v>4.45</v>
      </c>
    </row>
    <row r="215" spans="1:10" s="146" customFormat="1" x14ac:dyDescent="0.25">
      <c r="A215" s="279"/>
      <c r="B215" s="282"/>
      <c r="C215" s="288"/>
      <c r="D215" s="157">
        <f>'14 anys'!H37</f>
        <v>6.5</v>
      </c>
      <c r="E215" s="157">
        <f>'14 anys'!K37</f>
        <v>7.5</v>
      </c>
      <c r="F215" s="140">
        <f>'14 anys'!L37</f>
        <v>7</v>
      </c>
      <c r="G215" s="157">
        <f>'14 anys'!O37</f>
        <v>6</v>
      </c>
      <c r="H215" s="157">
        <f>'14 anys'!T37</f>
        <v>7</v>
      </c>
      <c r="I215" s="140">
        <f>'14 anys'!U37</f>
        <v>6.5</v>
      </c>
      <c r="J215" s="116">
        <f>'14 anys'!AA37</f>
        <v>7.5</v>
      </c>
    </row>
    <row r="216" spans="1:10" s="146" customFormat="1" x14ac:dyDescent="0.25">
      <c r="A216" s="279"/>
      <c r="B216" s="282"/>
      <c r="C216" s="288"/>
      <c r="D216" s="157">
        <f>'14 anys'!H39</f>
        <v>7.5</v>
      </c>
      <c r="E216" s="157">
        <f>'14 anys'!K39</f>
        <v>8.5</v>
      </c>
      <c r="F216" s="140">
        <f>'14 anys'!L39</f>
        <v>8</v>
      </c>
      <c r="G216" s="157">
        <f>'14 anys'!O39</f>
        <v>7</v>
      </c>
      <c r="H216" s="157">
        <f>'14 anys'!T39</f>
        <v>8</v>
      </c>
      <c r="I216" s="140">
        <f>'14 anys'!U39</f>
        <v>7.5</v>
      </c>
      <c r="J216" s="116">
        <f>'14 anys'!AA39</f>
        <v>7.9</v>
      </c>
    </row>
    <row r="217" spans="1:10" s="146" customFormat="1" x14ac:dyDescent="0.25">
      <c r="A217" s="279"/>
      <c r="B217" s="282"/>
      <c r="C217" s="288"/>
      <c r="D217" s="157">
        <f>'14 anys'!H40</f>
        <v>5</v>
      </c>
      <c r="E217" s="157">
        <f>'14 anys'!K40</f>
        <v>6</v>
      </c>
      <c r="F217" s="140">
        <f>'14 anys'!L40</f>
        <v>5.5</v>
      </c>
      <c r="G217" s="157">
        <f>'14 anys'!O40</f>
        <v>3</v>
      </c>
      <c r="H217" s="157">
        <f>'14 anys'!T40</f>
        <v>4.666666666666667</v>
      </c>
      <c r="I217" s="140">
        <f>'14 anys'!U40</f>
        <v>3.8333333333333335</v>
      </c>
      <c r="J217" s="116">
        <f>'14 anys'!AA40</f>
        <v>5.0666666666666673</v>
      </c>
    </row>
    <row r="218" spans="1:10" s="146" customFormat="1" x14ac:dyDescent="0.25">
      <c r="A218" s="279"/>
      <c r="B218" s="282"/>
      <c r="C218" s="288"/>
      <c r="D218" s="157">
        <f>'14 anys'!H41</f>
        <v>5</v>
      </c>
      <c r="E218" s="157">
        <f>'14 anys'!K41</f>
        <v>6</v>
      </c>
      <c r="F218" s="140">
        <f>'14 anys'!L41</f>
        <v>5.5</v>
      </c>
      <c r="G218" s="157">
        <f>'14 anys'!O41</f>
        <v>2</v>
      </c>
      <c r="H218" s="157">
        <f>'14 anys'!T41</f>
        <v>6</v>
      </c>
      <c r="I218" s="140">
        <f>'14 anys'!U41</f>
        <v>4</v>
      </c>
      <c r="J218" s="116">
        <f>'14 anys'!AA41</f>
        <v>5.5</v>
      </c>
    </row>
    <row r="219" spans="1:10" s="146" customFormat="1" x14ac:dyDescent="0.25">
      <c r="A219" s="279"/>
      <c r="B219" s="282"/>
      <c r="C219" s="288"/>
      <c r="D219" s="157">
        <f>'14 anys'!H46</f>
        <v>7.75</v>
      </c>
      <c r="E219" s="157">
        <f>'14 anys'!K46</f>
        <v>8.5</v>
      </c>
      <c r="F219" s="140">
        <f>'14 anys'!L46</f>
        <v>8.125</v>
      </c>
      <c r="G219" s="157">
        <f>'14 anys'!O46</f>
        <v>5</v>
      </c>
      <c r="H219" s="157">
        <f>'14 anys'!T46</f>
        <v>7.666666666666667</v>
      </c>
      <c r="I219" s="140">
        <f>'14 anys'!U46</f>
        <v>6.3333333333333339</v>
      </c>
      <c r="J219" s="116">
        <f>'14 anys'!AA46</f>
        <v>7.0916666666666668</v>
      </c>
    </row>
    <row r="220" spans="1:10" s="146" customFormat="1" x14ac:dyDescent="0.25">
      <c r="A220" s="279"/>
      <c r="B220" s="282"/>
      <c r="C220" s="288"/>
      <c r="D220" s="157">
        <f>'14 anys'!H47</f>
        <v>6.333333333333333</v>
      </c>
      <c r="E220" s="157">
        <f>'14 anys'!K47</f>
        <v>7</v>
      </c>
      <c r="F220" s="140">
        <f>'14 anys'!L47</f>
        <v>6.6666666666666661</v>
      </c>
      <c r="G220" s="157">
        <f>'14 anys'!O47</f>
        <v>3</v>
      </c>
      <c r="H220" s="157">
        <f>'14 anys'!T47</f>
        <v>6.333333333333333</v>
      </c>
      <c r="I220" s="140">
        <f>'14 anys'!U47</f>
        <v>4.6666666666666661</v>
      </c>
      <c r="J220" s="116">
        <f>'14 anys'!AA47</f>
        <v>6.8666666666666654</v>
      </c>
    </row>
    <row r="221" spans="1:10" s="146" customFormat="1" x14ac:dyDescent="0.25">
      <c r="A221" s="279"/>
      <c r="B221" s="282"/>
      <c r="C221" s="288"/>
      <c r="D221" s="157">
        <f>'14 anys'!H49</f>
        <v>4.333333333333333</v>
      </c>
      <c r="E221" s="157">
        <f>'14 anys'!K49</f>
        <v>5</v>
      </c>
      <c r="F221" s="140">
        <f>'14 anys'!L49</f>
        <v>4.6666666666666661</v>
      </c>
      <c r="G221" s="157">
        <f>'14 anys'!O49</f>
        <v>1.5</v>
      </c>
      <c r="H221" s="157">
        <f>'14 anys'!T49</f>
        <v>5.666666666666667</v>
      </c>
      <c r="I221" s="140">
        <f>'14 anys'!U49</f>
        <v>3.5833333333333335</v>
      </c>
      <c r="J221" s="116">
        <f>'14 anys'!AA49</f>
        <v>5.25</v>
      </c>
    </row>
    <row r="222" spans="1:10" s="146" customFormat="1" x14ac:dyDescent="0.25">
      <c r="A222" s="279"/>
      <c r="B222" s="282"/>
      <c r="C222" s="288"/>
      <c r="D222" s="157">
        <f>'14 anys'!H50</f>
        <v>8.5</v>
      </c>
      <c r="E222" s="157">
        <f>'14 anys'!K50</f>
        <v>6.5</v>
      </c>
      <c r="F222" s="140">
        <f>'14 anys'!L50</f>
        <v>7.5</v>
      </c>
      <c r="G222" s="157">
        <f>'14 anys'!O50</f>
        <v>7</v>
      </c>
      <c r="H222" s="157">
        <f>'14 anys'!T50</f>
        <v>7</v>
      </c>
      <c r="I222" s="140">
        <f>'14 anys'!U50</f>
        <v>7</v>
      </c>
      <c r="J222" s="116">
        <f>'14 anys'!AA50</f>
        <v>7.3</v>
      </c>
    </row>
    <row r="223" spans="1:10" s="146" customFormat="1" x14ac:dyDescent="0.25">
      <c r="A223" s="279"/>
      <c r="B223" s="282"/>
      <c r="C223" s="288"/>
      <c r="D223" s="157">
        <f>'14 anys'!H54</f>
        <v>6.666666666666667</v>
      </c>
      <c r="E223" s="157">
        <f>'14 anys'!K54</f>
        <v>7.5</v>
      </c>
      <c r="F223" s="140">
        <f>'14 anys'!L54</f>
        <v>7.0833333333333339</v>
      </c>
      <c r="G223" s="157">
        <f>'14 anys'!O54</f>
        <v>4</v>
      </c>
      <c r="H223" s="157">
        <f>'14 anys'!T54</f>
        <v>7</v>
      </c>
      <c r="I223" s="140">
        <f>'14 anys'!U54</f>
        <v>5.5</v>
      </c>
      <c r="J223" s="116">
        <f>'14 anys'!AA54</f>
        <v>6.1458333333333339</v>
      </c>
    </row>
    <row r="224" spans="1:10" s="146" customFormat="1" x14ac:dyDescent="0.25">
      <c r="A224" s="279"/>
      <c r="B224" s="282"/>
      <c r="C224" s="288"/>
      <c r="D224" s="157">
        <f>'14 anys'!H56</f>
        <v>6.333333333333333</v>
      </c>
      <c r="E224" s="157">
        <f>'14 anys'!K56</f>
        <v>6.5</v>
      </c>
      <c r="F224" s="140">
        <f>'14 anys'!L56</f>
        <v>6.4166666666666661</v>
      </c>
      <c r="G224" s="157">
        <f>'14 anys'!O56</f>
        <v>5</v>
      </c>
      <c r="H224" s="157">
        <f>'14 anys'!T56</f>
        <v>6.666666666666667</v>
      </c>
      <c r="I224" s="140">
        <f>'14 anys'!U56</f>
        <v>5.8333333333333339</v>
      </c>
      <c r="J224" s="116">
        <f>'14 anys'!AA56</f>
        <v>6.05</v>
      </c>
    </row>
    <row r="225" spans="1:10" s="146" customFormat="1" x14ac:dyDescent="0.25">
      <c r="A225" s="279"/>
      <c r="B225" s="282"/>
      <c r="C225" s="288"/>
      <c r="D225" s="157">
        <f>'14 anys'!H58</f>
        <v>8.5</v>
      </c>
      <c r="E225" s="157">
        <f>'14 anys'!K58</f>
        <v>8.5</v>
      </c>
      <c r="F225" s="140">
        <f>'14 anys'!L58</f>
        <v>8.5</v>
      </c>
      <c r="G225" s="157">
        <f>'14 anys'!O58</f>
        <v>8</v>
      </c>
      <c r="H225" s="157">
        <f>'14 anys'!T58</f>
        <v>9</v>
      </c>
      <c r="I225" s="140">
        <f>'14 anys'!U58</f>
        <v>8.5</v>
      </c>
      <c r="J225" s="116">
        <f>'14 anys'!AA58</f>
        <v>8.6</v>
      </c>
    </row>
    <row r="226" spans="1:10" s="146" customFormat="1" x14ac:dyDescent="0.25">
      <c r="A226" s="279"/>
      <c r="B226" s="282"/>
      <c r="C226" s="288"/>
      <c r="D226" s="157">
        <f>'14 anys'!H59</f>
        <v>6.5</v>
      </c>
      <c r="E226" s="157">
        <f>'14 anys'!K59</f>
        <v>7.5</v>
      </c>
      <c r="F226" s="140">
        <f>'14 anys'!L59</f>
        <v>7</v>
      </c>
      <c r="G226" s="157">
        <f>'14 anys'!O59</f>
        <v>5</v>
      </c>
      <c r="H226" s="157">
        <f>'14 anys'!T59</f>
        <v>7</v>
      </c>
      <c r="I226" s="140">
        <f>'14 anys'!U59</f>
        <v>6</v>
      </c>
      <c r="J226" s="116">
        <f>'14 anys'!AA59</f>
        <v>7</v>
      </c>
    </row>
    <row r="227" spans="1:10" s="146" customFormat="1" x14ac:dyDescent="0.25">
      <c r="A227" s="279"/>
      <c r="B227" s="282"/>
      <c r="C227" s="288"/>
      <c r="D227" s="157">
        <f>'14 anys'!H63</f>
        <v>8.75</v>
      </c>
      <c r="E227" s="157">
        <f>'14 anys'!K63</f>
        <v>9</v>
      </c>
      <c r="F227" s="140">
        <f>'14 anys'!L63</f>
        <v>8.875</v>
      </c>
      <c r="G227" s="157">
        <f>'14 anys'!O63</f>
        <v>6</v>
      </c>
      <c r="H227" s="157">
        <f>'14 anys'!T63</f>
        <v>8.6666666666666661</v>
      </c>
      <c r="I227" s="140">
        <f>'14 anys'!U63</f>
        <v>7.333333333333333</v>
      </c>
      <c r="J227" s="116">
        <f>'14 anys'!AA63</f>
        <v>8.4416666666666664</v>
      </c>
    </row>
    <row r="228" spans="1:10" s="146" customFormat="1" x14ac:dyDescent="0.25">
      <c r="A228" s="279"/>
      <c r="B228" s="282"/>
      <c r="C228" s="288"/>
      <c r="D228" s="157">
        <f>'14 anys'!H64</f>
        <v>3</v>
      </c>
      <c r="E228" s="157">
        <f>'14 anys'!K64</f>
        <v>5.5</v>
      </c>
      <c r="F228" s="140">
        <f>'14 anys'!L64</f>
        <v>4.25</v>
      </c>
      <c r="G228" s="157">
        <f>'14 anys'!O64</f>
        <v>3</v>
      </c>
      <c r="H228" s="157">
        <f>'14 anys'!T64</f>
        <v>5</v>
      </c>
      <c r="I228" s="140">
        <f>'14 anys'!U64</f>
        <v>4</v>
      </c>
      <c r="J228" s="116">
        <f>'14 anys'!AA64</f>
        <v>4.5625</v>
      </c>
    </row>
    <row r="229" spans="1:10" s="146" customFormat="1" x14ac:dyDescent="0.25">
      <c r="A229" s="279"/>
      <c r="B229" s="282"/>
      <c r="C229" s="288"/>
      <c r="D229" s="157">
        <f>'14 anys'!H68</f>
        <v>1</v>
      </c>
      <c r="E229" s="157">
        <f>'14 anys'!K68</f>
        <v>4.5</v>
      </c>
      <c r="F229" s="140">
        <f>'14 anys'!L68</f>
        <v>2.75</v>
      </c>
      <c r="G229" s="157">
        <f>'14 anys'!O68</f>
        <v>1</v>
      </c>
      <c r="H229" s="157">
        <f>'14 anys'!T68</f>
        <v>2.5</v>
      </c>
      <c r="I229" s="140">
        <f>'14 anys'!U68</f>
        <v>1.75</v>
      </c>
      <c r="J229" s="116">
        <f>'14 anys'!AA68</f>
        <v>2.2999999999999998</v>
      </c>
    </row>
    <row r="230" spans="1:10" s="146" customFormat="1" x14ac:dyDescent="0.25">
      <c r="A230" s="279"/>
      <c r="B230" s="282"/>
      <c r="C230" s="288"/>
      <c r="D230" s="157">
        <f>'14 anys'!H70</f>
        <v>7.5</v>
      </c>
      <c r="E230" s="157">
        <f>'14 anys'!K70</f>
        <v>7.5</v>
      </c>
      <c r="F230" s="140">
        <f>'14 anys'!L70</f>
        <v>7.5</v>
      </c>
      <c r="G230" s="157">
        <f>'14 anys'!O70</f>
        <v>8</v>
      </c>
      <c r="H230" s="157">
        <f>'14 anys'!T70</f>
        <v>7.5</v>
      </c>
      <c r="I230" s="140">
        <f>'14 anys'!U70</f>
        <v>7.75</v>
      </c>
      <c r="J230" s="116">
        <f>'14 anys'!AA70</f>
        <v>7.65</v>
      </c>
    </row>
    <row r="231" spans="1:10" s="146" customFormat="1" x14ac:dyDescent="0.25">
      <c r="A231" s="279"/>
      <c r="B231" s="282"/>
      <c r="C231" s="288"/>
      <c r="D231" s="157">
        <f>'14 anys'!H71</f>
        <v>7.25</v>
      </c>
      <c r="E231" s="157">
        <f>'14 anys'!K71</f>
        <v>8</v>
      </c>
      <c r="F231" s="140">
        <f>'14 anys'!L71</f>
        <v>7.625</v>
      </c>
      <c r="G231" s="157">
        <f>'14 anys'!O71</f>
        <v>5</v>
      </c>
      <c r="H231" s="157">
        <f>'14 anys'!T71</f>
        <v>8</v>
      </c>
      <c r="I231" s="140">
        <f>'14 anys'!U71</f>
        <v>6.5</v>
      </c>
      <c r="J231" s="116">
        <f>'14 anys'!AA71</f>
        <v>7.4249999999999998</v>
      </c>
    </row>
    <row r="232" spans="1:10" s="146" customFormat="1" x14ac:dyDescent="0.25">
      <c r="A232" s="279"/>
      <c r="B232" s="282"/>
      <c r="C232" s="288"/>
      <c r="D232" s="157">
        <f>'14 anys'!H75</f>
        <v>4</v>
      </c>
      <c r="E232" s="157">
        <f>'14 anys'!K75</f>
        <v>5.5</v>
      </c>
      <c r="F232" s="140">
        <f>'14 anys'!L75</f>
        <v>4.75</v>
      </c>
      <c r="G232" s="157">
        <f>'14 anys'!O75</f>
        <v>2</v>
      </c>
      <c r="H232" s="157">
        <f>'14 anys'!T75</f>
        <v>3.5</v>
      </c>
      <c r="I232" s="140">
        <f>'14 anys'!U75</f>
        <v>2.75</v>
      </c>
      <c r="J232" s="116">
        <f>'14 anys'!AA75</f>
        <v>4.875</v>
      </c>
    </row>
    <row r="233" spans="1:10" s="146" customFormat="1" x14ac:dyDescent="0.25">
      <c r="A233" s="279"/>
      <c r="B233" s="282"/>
      <c r="C233" s="288"/>
      <c r="D233" s="157">
        <f>'14 anys'!H78</f>
        <v>5.333333333333333</v>
      </c>
      <c r="E233" s="157">
        <f>'14 anys'!K78</f>
        <v>5.5</v>
      </c>
      <c r="F233" s="140">
        <f>'14 anys'!L78</f>
        <v>5.4166666666666661</v>
      </c>
      <c r="G233" s="157">
        <f>'14 anys'!O78</f>
        <v>4</v>
      </c>
      <c r="H233" s="157">
        <f>'14 anys'!T78</f>
        <v>4.666666666666667</v>
      </c>
      <c r="I233" s="140">
        <f>'14 anys'!U78</f>
        <v>4.3333333333333339</v>
      </c>
      <c r="J233" s="116">
        <f>'14 anys'!AA78</f>
        <v>4.95</v>
      </c>
    </row>
    <row r="234" spans="1:10" s="146" customFormat="1" x14ac:dyDescent="0.25">
      <c r="A234" s="279"/>
      <c r="B234" s="282"/>
      <c r="C234" s="288"/>
      <c r="D234" s="157">
        <f>'14 anys'!H80</f>
        <v>3.6666666666666665</v>
      </c>
      <c r="E234" s="157">
        <f>'14 anys'!K80</f>
        <v>3</v>
      </c>
      <c r="F234" s="140">
        <f>'14 anys'!L80</f>
        <v>3.333333333333333</v>
      </c>
      <c r="G234" s="157">
        <f>'14 anys'!O80</f>
        <v>3</v>
      </c>
      <c r="H234" s="157">
        <f>'14 anys'!T80</f>
        <v>2.6666666666666665</v>
      </c>
      <c r="I234" s="140">
        <f>'14 anys'!U80</f>
        <v>2.833333333333333</v>
      </c>
      <c r="J234" s="116">
        <f>'14 anys'!AA80</f>
        <v>2.833333333333333</v>
      </c>
    </row>
    <row r="235" spans="1:10" s="146" customFormat="1" x14ac:dyDescent="0.25">
      <c r="A235" s="279"/>
      <c r="B235" s="282"/>
      <c r="C235" s="288"/>
      <c r="D235" s="157">
        <f>'14 anys'!H81</f>
        <v>9.25</v>
      </c>
      <c r="E235" s="157">
        <f>'14 anys'!K81</f>
        <v>9.5</v>
      </c>
      <c r="F235" s="140">
        <f>'14 anys'!L81</f>
        <v>9.375</v>
      </c>
      <c r="G235" s="157">
        <f>'14 anys'!O81</f>
        <v>8</v>
      </c>
      <c r="H235" s="157">
        <f>'14 anys'!T81</f>
        <v>9</v>
      </c>
      <c r="I235" s="140">
        <f>'14 anys'!U81</f>
        <v>8.5</v>
      </c>
      <c r="J235" s="116">
        <f>'14 anys'!AA81</f>
        <v>8.9749999999999996</v>
      </c>
    </row>
    <row r="236" spans="1:10" s="146" customFormat="1" x14ac:dyDescent="0.25">
      <c r="A236" s="279"/>
      <c r="B236" s="282"/>
      <c r="C236" s="288"/>
      <c r="D236" s="147">
        <f>'14 anys'!H82</f>
        <v>6.5</v>
      </c>
      <c r="E236" s="147">
        <f>'14 anys'!K82</f>
        <v>8.5</v>
      </c>
      <c r="F236" s="148">
        <f>'14 anys'!L82</f>
        <v>7.5</v>
      </c>
      <c r="G236" s="147">
        <f>'14 anys'!O82</f>
        <v>6</v>
      </c>
      <c r="H236" s="147">
        <f>'14 anys'!T82</f>
        <v>6</v>
      </c>
      <c r="I236" s="148">
        <f>'14 anys'!U82</f>
        <v>6</v>
      </c>
      <c r="J236" s="116">
        <f>'14 anys'!AA82</f>
        <v>7.1</v>
      </c>
    </row>
    <row r="237" spans="1:10" s="146" customFormat="1" x14ac:dyDescent="0.25">
      <c r="A237" s="279"/>
      <c r="B237" s="282"/>
      <c r="C237" s="288"/>
      <c r="D237" s="157">
        <f>'14 anys'!H83</f>
        <v>5.25</v>
      </c>
      <c r="E237" s="157">
        <f>'14 anys'!K83</f>
        <v>8.5</v>
      </c>
      <c r="F237" s="140">
        <f>'14 anys'!L83</f>
        <v>6.875</v>
      </c>
      <c r="G237" s="157">
        <f>'14 anys'!O83</f>
        <v>5</v>
      </c>
      <c r="H237" s="157">
        <f>'14 anys'!T83</f>
        <v>6</v>
      </c>
      <c r="I237" s="140">
        <f>'14 anys'!U83</f>
        <v>5.5</v>
      </c>
      <c r="J237" s="116">
        <f>'14 anys'!AA83</f>
        <v>6.6749999999999998</v>
      </c>
    </row>
    <row r="238" spans="1:10" s="146" customFormat="1" x14ac:dyDescent="0.25">
      <c r="A238" s="279"/>
      <c r="B238" s="282"/>
      <c r="C238" s="288"/>
      <c r="D238" s="157">
        <f>'14 anys'!H87</f>
        <v>6.25</v>
      </c>
      <c r="E238" s="157">
        <f>'14 anys'!K87</f>
        <v>8</v>
      </c>
      <c r="F238" s="140">
        <f>'14 anys'!L87</f>
        <v>7.125</v>
      </c>
      <c r="G238" s="157">
        <f>'14 anys'!O87</f>
        <v>7</v>
      </c>
      <c r="H238" s="157">
        <f>'14 anys'!T87</f>
        <v>6.5</v>
      </c>
      <c r="I238" s="140">
        <f>'14 anys'!U87</f>
        <v>6.75</v>
      </c>
      <c r="J238" s="116">
        <f>'14 anys'!AA87</f>
        <v>7.375</v>
      </c>
    </row>
    <row r="239" spans="1:10" s="146" customFormat="1" x14ac:dyDescent="0.25">
      <c r="A239" s="279"/>
      <c r="B239" s="282"/>
      <c r="C239" s="288"/>
      <c r="D239" s="157">
        <f>'14 anys'!H88</f>
        <v>8.5</v>
      </c>
      <c r="E239" s="157">
        <f>'14 anys'!K88</f>
        <v>9.5</v>
      </c>
      <c r="F239" s="140">
        <f>'14 anys'!L88</f>
        <v>9</v>
      </c>
      <c r="G239" s="157">
        <f>'14 anys'!O88</f>
        <v>7.5</v>
      </c>
      <c r="H239" s="157">
        <f>'14 anys'!T88</f>
        <v>9</v>
      </c>
      <c r="I239" s="140">
        <f>'14 anys'!U88</f>
        <v>8.25</v>
      </c>
      <c r="J239" s="116">
        <f>'14 anys'!AA88</f>
        <v>8.65</v>
      </c>
    </row>
    <row r="240" spans="1:10" s="146" customFormat="1" x14ac:dyDescent="0.25">
      <c r="A240" s="279"/>
      <c r="B240" s="282"/>
      <c r="C240" s="288"/>
      <c r="D240" s="157">
        <f>'14 anys'!H90</f>
        <v>9.25</v>
      </c>
      <c r="E240" s="157">
        <f>'14 anys'!K90</f>
        <v>9.5</v>
      </c>
      <c r="F240" s="140">
        <f>'14 anys'!L90</f>
        <v>9.375</v>
      </c>
      <c r="G240" s="157">
        <f>'14 anys'!O90</f>
        <v>9</v>
      </c>
      <c r="H240" s="157">
        <f>'14 anys'!T90</f>
        <v>9.5</v>
      </c>
      <c r="I240" s="140">
        <f>'14 anys'!U90</f>
        <v>9.25</v>
      </c>
      <c r="J240" s="116">
        <f>'14 anys'!AA90</f>
        <v>9.3249999999999993</v>
      </c>
    </row>
    <row r="241" spans="1:10" s="146" customFormat="1" x14ac:dyDescent="0.25">
      <c r="A241" s="279"/>
      <c r="B241" s="282"/>
      <c r="C241" s="288"/>
      <c r="D241" s="157">
        <f>'14 anys'!H91</f>
        <v>9.25</v>
      </c>
      <c r="E241" s="157">
        <f>'14 anys'!K91</f>
        <v>9.5</v>
      </c>
      <c r="F241" s="140">
        <f>'14 anys'!L91</f>
        <v>9.375</v>
      </c>
      <c r="G241" s="157">
        <f>'14 anys'!O91</f>
        <v>8</v>
      </c>
      <c r="H241" s="157">
        <f>'14 anys'!T91</f>
        <v>9</v>
      </c>
      <c r="I241" s="140">
        <f>'14 anys'!U91</f>
        <v>8.5</v>
      </c>
      <c r="J241" s="116">
        <f>'14 anys'!AA91</f>
        <v>8.9749999999999996</v>
      </c>
    </row>
    <row r="242" spans="1:10" s="146" customFormat="1" x14ac:dyDescent="0.25">
      <c r="A242" s="279"/>
      <c r="B242" s="282"/>
      <c r="C242" s="288"/>
      <c r="D242" s="157">
        <f>'14 anys'!H92</f>
        <v>8</v>
      </c>
      <c r="E242" s="157">
        <f>'14 anys'!K92</f>
        <v>9</v>
      </c>
      <c r="F242" s="140">
        <f>'14 anys'!L92</f>
        <v>8.5</v>
      </c>
      <c r="G242" s="157">
        <f>'14 anys'!O92</f>
        <v>7</v>
      </c>
      <c r="H242" s="157">
        <f>'14 anys'!T92</f>
        <v>7</v>
      </c>
      <c r="I242" s="140">
        <f>'14 anys'!U92</f>
        <v>7</v>
      </c>
      <c r="J242" s="116">
        <f>'14 anys'!AA92</f>
        <v>8.3000000000000007</v>
      </c>
    </row>
    <row r="243" spans="1:10" s="146" customFormat="1" x14ac:dyDescent="0.25">
      <c r="A243" s="279"/>
      <c r="B243" s="282"/>
      <c r="C243" s="288"/>
      <c r="D243" s="157">
        <f>'14 anys'!H96</f>
        <v>7.5</v>
      </c>
      <c r="E243" s="157">
        <f>'14 anys'!K96</f>
        <v>9</v>
      </c>
      <c r="F243" s="140">
        <f>'14 anys'!L96</f>
        <v>8.25</v>
      </c>
      <c r="G243" s="157">
        <f>'14 anys'!O96</f>
        <v>7</v>
      </c>
      <c r="H243" s="157">
        <f>'14 anys'!T96</f>
        <v>7.333333333333333</v>
      </c>
      <c r="I243" s="140">
        <f>'14 anys'!U96</f>
        <v>7.1666666666666661</v>
      </c>
      <c r="J243" s="116">
        <f>'14 anys'!AA96</f>
        <v>7.6833333333333327</v>
      </c>
    </row>
    <row r="244" spans="1:10" s="146" customFormat="1" x14ac:dyDescent="0.25">
      <c r="A244" s="279"/>
      <c r="B244" s="282"/>
      <c r="C244" s="288"/>
      <c r="D244" s="157">
        <f>'14 anys'!H97</f>
        <v>2.3333333333333335</v>
      </c>
      <c r="E244" s="157">
        <f>'14 anys'!K97</f>
        <v>5</v>
      </c>
      <c r="F244" s="140">
        <f>'14 anys'!L97</f>
        <v>3.666666666666667</v>
      </c>
      <c r="G244" s="157">
        <f>'14 anys'!O97</f>
        <v>3.5</v>
      </c>
      <c r="H244" s="157">
        <f>'14 anys'!T97</f>
        <v>3.6666666666666665</v>
      </c>
      <c r="I244" s="140">
        <f>'14 anys'!U97</f>
        <v>3.583333333333333</v>
      </c>
      <c r="J244" s="116">
        <f>'14 anys'!AA97</f>
        <v>4.6500000000000004</v>
      </c>
    </row>
    <row r="245" spans="1:10" s="146" customFormat="1" x14ac:dyDescent="0.25">
      <c r="A245" s="279"/>
      <c r="B245" s="282"/>
      <c r="C245" s="288"/>
      <c r="D245" s="157">
        <f>'14 anys'!H98</f>
        <v>4</v>
      </c>
      <c r="E245" s="157">
        <f>'14 anys'!K98</f>
        <v>6</v>
      </c>
      <c r="F245" s="140">
        <f>'14 anys'!L98</f>
        <v>5</v>
      </c>
      <c r="G245" s="157">
        <f>'14 anys'!O98</f>
        <v>3</v>
      </c>
      <c r="H245" s="157">
        <f>'14 anys'!T98</f>
        <v>3.5</v>
      </c>
      <c r="I245" s="140">
        <f>'14 anys'!U98</f>
        <v>3.25</v>
      </c>
      <c r="J245" s="116">
        <f>'14 anys'!AA98</f>
        <v>4.45</v>
      </c>
    </row>
    <row r="246" spans="1:10" s="146" customFormat="1" x14ac:dyDescent="0.25">
      <c r="A246" s="279"/>
      <c r="B246" s="282"/>
      <c r="C246" s="288"/>
      <c r="D246" s="157">
        <f>'14 anys'!H100</f>
        <v>7.5</v>
      </c>
      <c r="E246" s="157">
        <f>'14 anys'!K100</f>
        <v>9</v>
      </c>
      <c r="F246" s="140">
        <f>'14 anys'!L100</f>
        <v>8.25</v>
      </c>
      <c r="G246" s="157">
        <f>'14 anys'!O100</f>
        <v>7.5</v>
      </c>
      <c r="H246" s="157">
        <f>'14 anys'!T100</f>
        <v>8</v>
      </c>
      <c r="I246" s="140">
        <f>'14 anys'!U100</f>
        <v>7.75</v>
      </c>
      <c r="J246" s="116">
        <f>'14 anys'!AA100</f>
        <v>7.8</v>
      </c>
    </row>
    <row r="247" spans="1:10" s="146" customFormat="1" x14ac:dyDescent="0.25">
      <c r="A247" s="279"/>
      <c r="B247" s="282"/>
      <c r="C247" s="288"/>
      <c r="D247" s="157">
        <f>'14 anys'!H102</f>
        <v>5</v>
      </c>
      <c r="E247" s="157">
        <f>'14 anys'!K102</f>
        <v>6</v>
      </c>
      <c r="F247" s="140">
        <f>'14 anys'!L102</f>
        <v>5.5</v>
      </c>
      <c r="G247" s="157">
        <f>'14 anys'!O102</f>
        <v>2</v>
      </c>
      <c r="H247" s="157">
        <f>'14 anys'!T102</f>
        <v>4</v>
      </c>
      <c r="I247" s="140">
        <f>'14 anys'!U102</f>
        <v>3</v>
      </c>
      <c r="J247" s="116">
        <f>'14 anys'!AA102</f>
        <v>5.0999999999999996</v>
      </c>
    </row>
    <row r="248" spans="1:10" s="146" customFormat="1" x14ac:dyDescent="0.25">
      <c r="A248" s="279"/>
      <c r="B248" s="282"/>
      <c r="C248" s="288"/>
      <c r="D248" s="157">
        <f>'14 anys'!H104</f>
        <v>5.666666666666667</v>
      </c>
      <c r="E248" s="157">
        <f>'14 anys'!K104</f>
        <v>6.5</v>
      </c>
      <c r="F248" s="140">
        <f>'14 anys'!L104</f>
        <v>6.0833333333333339</v>
      </c>
      <c r="G248" s="157">
        <f>'14 anys'!O104</f>
        <v>5</v>
      </c>
      <c r="H248" s="157">
        <f>'14 anys'!T104</f>
        <v>6</v>
      </c>
      <c r="I248" s="140">
        <f>'14 anys'!U104</f>
        <v>5.5</v>
      </c>
      <c r="J248" s="116">
        <f>'14 anys'!AA104</f>
        <v>6.1166666666666671</v>
      </c>
    </row>
    <row r="249" spans="1:10" s="146" customFormat="1" x14ac:dyDescent="0.25">
      <c r="A249" s="279"/>
      <c r="B249" s="282"/>
      <c r="C249" s="288"/>
      <c r="D249" s="155">
        <f>'14 anys'!H106</f>
        <v>5</v>
      </c>
      <c r="E249" s="155">
        <f>'14 anys'!K106</f>
        <v>5.5</v>
      </c>
      <c r="F249" s="141">
        <f>'14 anys'!L106</f>
        <v>5.25</v>
      </c>
      <c r="G249" s="155">
        <f>'14 anys'!O106</f>
        <v>2</v>
      </c>
      <c r="H249" s="155">
        <f>'14 anys'!T106</f>
        <v>3.5</v>
      </c>
      <c r="I249" s="141">
        <f>'14 anys'!U106</f>
        <v>2.75</v>
      </c>
      <c r="J249" s="118">
        <f>'14 anys'!AA106</f>
        <v>5</v>
      </c>
    </row>
    <row r="250" spans="1:10" s="146" customFormat="1" x14ac:dyDescent="0.25">
      <c r="A250" s="279"/>
      <c r="B250" s="282"/>
      <c r="C250" s="284" t="s">
        <v>92</v>
      </c>
      <c r="D250" s="157">
        <f>'14 anys'!H2</f>
        <v>6.75</v>
      </c>
      <c r="E250" s="157">
        <f>'14 anys'!K2</f>
        <v>9</v>
      </c>
      <c r="F250" s="140">
        <f>'14 anys'!L2</f>
        <v>7.875</v>
      </c>
      <c r="G250" s="157">
        <f>'14 anys'!O2</f>
        <v>7</v>
      </c>
      <c r="H250" s="157">
        <f>'14 anys'!T2</f>
        <v>8.5</v>
      </c>
      <c r="I250" s="140">
        <f>'14 anys'!U2</f>
        <v>7.75</v>
      </c>
      <c r="J250" s="116">
        <f>'14 anys'!AA2</f>
        <v>7.604166666666667</v>
      </c>
    </row>
    <row r="251" spans="1:10" s="146" customFormat="1" x14ac:dyDescent="0.25">
      <c r="A251" s="279"/>
      <c r="B251" s="282"/>
      <c r="C251" s="285"/>
      <c r="D251" s="157">
        <f>'14 anys'!H3</f>
        <v>4.75</v>
      </c>
      <c r="E251" s="157">
        <f>'14 anys'!K3</f>
        <v>4.5</v>
      </c>
      <c r="F251" s="140">
        <f>'14 anys'!L3</f>
        <v>4.625</v>
      </c>
      <c r="G251" s="157">
        <f>'14 anys'!O3</f>
        <v>3.5</v>
      </c>
      <c r="H251" s="157">
        <f>'14 anys'!T3</f>
        <v>4</v>
      </c>
      <c r="I251" s="140">
        <f>'14 anys'!U3</f>
        <v>3.75</v>
      </c>
      <c r="J251" s="116">
        <f>'14 anys'!AA3</f>
        <v>4.0750000000000002</v>
      </c>
    </row>
    <row r="252" spans="1:10" s="146" customFormat="1" x14ac:dyDescent="0.25">
      <c r="A252" s="279"/>
      <c r="B252" s="282"/>
      <c r="C252" s="285"/>
      <c r="D252" s="157">
        <f>'14 anys'!H7</f>
        <v>7.75</v>
      </c>
      <c r="E252" s="157">
        <f>'14 anys'!K7</f>
        <v>9</v>
      </c>
      <c r="F252" s="140">
        <f>'14 anys'!L7</f>
        <v>8.375</v>
      </c>
      <c r="G252" s="157">
        <f>'14 anys'!O7</f>
        <v>6</v>
      </c>
      <c r="H252" s="157">
        <f>'14 anys'!T7</f>
        <v>8.5</v>
      </c>
      <c r="I252" s="140">
        <f>'14 anys'!U7</f>
        <v>7.25</v>
      </c>
      <c r="J252" s="116">
        <f>'14 anys'!AA7</f>
        <v>7.270833333333333</v>
      </c>
    </row>
    <row r="253" spans="1:10" s="146" customFormat="1" x14ac:dyDescent="0.25">
      <c r="A253" s="279"/>
      <c r="B253" s="282"/>
      <c r="C253" s="285"/>
      <c r="D253" s="157">
        <f>'14 anys'!H9</f>
        <v>3.6666666666666665</v>
      </c>
      <c r="E253" s="157">
        <f>'14 anys'!K9</f>
        <v>5</v>
      </c>
      <c r="F253" s="140">
        <f>'14 anys'!L9</f>
        <v>4.333333333333333</v>
      </c>
      <c r="G253" s="157">
        <f>'14 anys'!O9</f>
        <v>5</v>
      </c>
      <c r="H253" s="157">
        <f>'14 anys'!T9</f>
        <v>6</v>
      </c>
      <c r="I253" s="140">
        <f>'14 anys'!U9</f>
        <v>5.5</v>
      </c>
      <c r="J253" s="116">
        <f>'14 anys'!AA9</f>
        <v>5.9722222222222214</v>
      </c>
    </row>
    <row r="254" spans="1:10" s="146" customFormat="1" x14ac:dyDescent="0.25">
      <c r="A254" s="279"/>
      <c r="B254" s="282"/>
      <c r="C254" s="285"/>
      <c r="D254" s="157">
        <f>'14 anys'!H14</f>
        <v>8</v>
      </c>
      <c r="E254" s="157">
        <f>'14 anys'!K14</f>
        <v>8</v>
      </c>
      <c r="F254" s="140">
        <f>'14 anys'!L14</f>
        <v>8</v>
      </c>
      <c r="G254" s="157">
        <f>'14 anys'!O14</f>
        <v>9</v>
      </c>
      <c r="H254" s="157">
        <f>'14 anys'!T14</f>
        <v>9.3333333333333339</v>
      </c>
      <c r="I254" s="140">
        <f>'14 anys'!U14</f>
        <v>9.1666666666666679</v>
      </c>
      <c r="J254" s="116">
        <f>'14 anys'!AA14</f>
        <v>8.033333333333335</v>
      </c>
    </row>
    <row r="255" spans="1:10" s="146" customFormat="1" x14ac:dyDescent="0.25">
      <c r="A255" s="279"/>
      <c r="B255" s="282"/>
      <c r="C255" s="285"/>
      <c r="D255" s="157">
        <f>'14 anys'!H17</f>
        <v>7</v>
      </c>
      <c r="E255" s="157">
        <f>'14 anys'!K17</f>
        <v>8.5</v>
      </c>
      <c r="F255" s="140">
        <f>'14 anys'!L17</f>
        <v>7.75</v>
      </c>
      <c r="G255" s="157">
        <f>'14 anys'!O17</f>
        <v>8</v>
      </c>
      <c r="H255" s="157">
        <f>'14 anys'!T17</f>
        <v>7.666666666666667</v>
      </c>
      <c r="I255" s="140">
        <f>'14 anys'!U17</f>
        <v>7.8333333333333339</v>
      </c>
      <c r="J255" s="116">
        <f>'14 anys'!AA17</f>
        <v>7.4305555555555562</v>
      </c>
    </row>
    <row r="256" spans="1:10" s="146" customFormat="1" x14ac:dyDescent="0.25">
      <c r="A256" s="279"/>
      <c r="B256" s="282"/>
      <c r="C256" s="285"/>
      <c r="D256" s="157">
        <f>'14 anys'!H18</f>
        <v>6.75</v>
      </c>
      <c r="E256" s="157">
        <f>'14 anys'!K18</f>
        <v>6.5</v>
      </c>
      <c r="F256" s="140">
        <f>'14 anys'!L18</f>
        <v>6.625</v>
      </c>
      <c r="G256" s="157">
        <f>'14 anys'!O18</f>
        <v>6</v>
      </c>
      <c r="H256" s="157">
        <f>'14 anys'!T18</f>
        <v>6</v>
      </c>
      <c r="I256" s="140">
        <f>'14 anys'!U18</f>
        <v>6</v>
      </c>
      <c r="J256" s="116">
        <f>'14 anys'!AA18</f>
        <v>6.9249999999999998</v>
      </c>
    </row>
    <row r="257" spans="1:10" s="146" customFormat="1" x14ac:dyDescent="0.25">
      <c r="A257" s="279"/>
      <c r="B257" s="282"/>
      <c r="C257" s="285"/>
      <c r="D257" s="157">
        <f>'14 anys'!H19</f>
        <v>9</v>
      </c>
      <c r="E257" s="157">
        <f>'14 anys'!K19</f>
        <v>9</v>
      </c>
      <c r="F257" s="140">
        <f>'14 anys'!L19</f>
        <v>9</v>
      </c>
      <c r="G257" s="157">
        <f>'14 anys'!O19</f>
        <v>9</v>
      </c>
      <c r="H257" s="157">
        <f>'14 anys'!T19</f>
        <v>9</v>
      </c>
      <c r="I257" s="140">
        <f>'14 anys'!U19</f>
        <v>9</v>
      </c>
      <c r="J257" s="116">
        <f>'14 anys'!AA19</f>
        <v>9</v>
      </c>
    </row>
    <row r="258" spans="1:10" s="146" customFormat="1" x14ac:dyDescent="0.25">
      <c r="A258" s="279"/>
      <c r="B258" s="282"/>
      <c r="C258" s="285"/>
      <c r="D258" s="157">
        <f>'14 anys'!H20</f>
        <v>3.6666666666666665</v>
      </c>
      <c r="E258" s="157">
        <f>'14 anys'!K20</f>
        <v>4</v>
      </c>
      <c r="F258" s="140">
        <f>'14 anys'!L20</f>
        <v>3.833333333333333</v>
      </c>
      <c r="G258" s="157">
        <f>'14 anys'!O20</f>
        <v>3.5</v>
      </c>
      <c r="H258" s="157">
        <f>'14 anys'!T20</f>
        <v>3.75</v>
      </c>
      <c r="I258" s="140">
        <f>'14 anys'!U20</f>
        <v>3.625</v>
      </c>
      <c r="J258" s="116">
        <f>'14 anys'!AA20</f>
        <v>3.8916666666666666</v>
      </c>
    </row>
    <row r="259" spans="1:10" s="146" customFormat="1" x14ac:dyDescent="0.25">
      <c r="A259" s="279"/>
      <c r="B259" s="282"/>
      <c r="C259" s="285"/>
      <c r="D259" s="157">
        <f>'14 anys'!H21</f>
        <v>4.333333333333333</v>
      </c>
      <c r="E259" s="157">
        <f>'14 anys'!K21</f>
        <v>7.5</v>
      </c>
      <c r="F259" s="140">
        <f>'14 anys'!L21</f>
        <v>5.9166666666666661</v>
      </c>
      <c r="G259" s="157">
        <f>'14 anys'!O21</f>
        <v>5</v>
      </c>
      <c r="H259" s="157">
        <f>'14 anys'!T21</f>
        <v>6</v>
      </c>
      <c r="I259" s="140">
        <f>'14 anys'!U21</f>
        <v>5.5</v>
      </c>
      <c r="J259" s="116">
        <f>'14 anys'!AA21</f>
        <v>6.5694444444444438</v>
      </c>
    </row>
    <row r="260" spans="1:10" s="146" customFormat="1" x14ac:dyDescent="0.25">
      <c r="A260" s="279"/>
      <c r="B260" s="282"/>
      <c r="C260" s="285"/>
      <c r="D260" s="157">
        <f>'14 anys'!H23</f>
        <v>4.75</v>
      </c>
      <c r="E260" s="157">
        <f>'14 anys'!K23</f>
        <v>6.5</v>
      </c>
      <c r="F260" s="140">
        <f>'14 anys'!L23</f>
        <v>5.625</v>
      </c>
      <c r="G260" s="157">
        <f>'14 anys'!O23</f>
        <v>3.5</v>
      </c>
      <c r="H260" s="157">
        <f>'14 anys'!T23</f>
        <v>4</v>
      </c>
      <c r="I260" s="140">
        <f>'14 anys'!U23</f>
        <v>3.75</v>
      </c>
      <c r="J260" s="116">
        <f>'14 anys'!AA23</f>
        <v>5.2750000000000004</v>
      </c>
    </row>
    <row r="261" spans="1:10" s="146" customFormat="1" x14ac:dyDescent="0.25">
      <c r="A261" s="279"/>
      <c r="B261" s="282"/>
      <c r="C261" s="285"/>
      <c r="D261" s="157">
        <f>'14 anys'!H26</f>
        <v>9</v>
      </c>
      <c r="E261" s="157">
        <f>'14 anys'!K26</f>
        <v>9</v>
      </c>
      <c r="F261" s="140">
        <f>'14 anys'!L26</f>
        <v>9</v>
      </c>
      <c r="G261" s="157">
        <f>'14 anys'!O26</f>
        <v>8</v>
      </c>
      <c r="H261" s="157">
        <f>'14 anys'!T26</f>
        <v>9</v>
      </c>
      <c r="I261" s="140">
        <f>'14 anys'!U26</f>
        <v>8.5</v>
      </c>
      <c r="J261" s="116">
        <f>'14 anys'!AA26</f>
        <v>8.0833333333333339</v>
      </c>
    </row>
    <row r="262" spans="1:10" s="146" customFormat="1" x14ac:dyDescent="0.25">
      <c r="A262" s="279"/>
      <c r="B262" s="282"/>
      <c r="C262" s="285"/>
      <c r="D262" s="157">
        <f>'14 anys'!H28</f>
        <v>6.666666666666667</v>
      </c>
      <c r="E262" s="157">
        <f>'14 anys'!K28</f>
        <v>8.5</v>
      </c>
      <c r="F262" s="140">
        <f>'14 anys'!L28</f>
        <v>7.5833333333333339</v>
      </c>
      <c r="G262" s="157">
        <f>'14 anys'!O28</f>
        <v>7</v>
      </c>
      <c r="H262" s="157">
        <f>'14 anys'!T28</f>
        <v>8</v>
      </c>
      <c r="I262" s="140">
        <f>'14 anys'!U28</f>
        <v>7.5</v>
      </c>
      <c r="J262" s="116">
        <f>'14 anys'!AA28</f>
        <v>7.0166666666666675</v>
      </c>
    </row>
    <row r="263" spans="1:10" s="146" customFormat="1" x14ac:dyDescent="0.25">
      <c r="A263" s="279"/>
      <c r="B263" s="282"/>
      <c r="C263" s="285"/>
      <c r="D263" s="157">
        <f>'14 anys'!H29</f>
        <v>3.6666666666666665</v>
      </c>
      <c r="E263" s="157">
        <f>'14 anys'!K29</f>
        <v>5.5</v>
      </c>
      <c r="F263" s="140">
        <f>'14 anys'!L29</f>
        <v>4.583333333333333</v>
      </c>
      <c r="G263" s="157">
        <f>'14 anys'!O29</f>
        <v>5</v>
      </c>
      <c r="H263" s="157">
        <f>'14 anys'!T29</f>
        <v>5.666666666666667</v>
      </c>
      <c r="I263" s="140">
        <f>'14 anys'!U29</f>
        <v>5.3333333333333339</v>
      </c>
      <c r="J263" s="116">
        <f>'14 anys'!AA29</f>
        <v>5.3833333333333337</v>
      </c>
    </row>
    <row r="264" spans="1:10" s="146" customFormat="1" x14ac:dyDescent="0.25">
      <c r="A264" s="279"/>
      <c r="B264" s="282"/>
      <c r="C264" s="285"/>
      <c r="D264" s="157">
        <f>'14 anys'!H30</f>
        <v>3</v>
      </c>
      <c r="E264" s="157">
        <f>'14 anys'!K30</f>
        <v>4.5</v>
      </c>
      <c r="F264" s="140">
        <f>'14 anys'!L30</f>
        <v>3.75</v>
      </c>
      <c r="G264" s="157">
        <f>'14 anys'!O30</f>
        <v>1</v>
      </c>
      <c r="H264" s="157">
        <f>'14 anys'!T30</f>
        <v>1.5</v>
      </c>
      <c r="I264" s="140">
        <f>'14 anys'!U30</f>
        <v>1.25</v>
      </c>
      <c r="J264" s="116">
        <f>'14 anys'!AA30</f>
        <v>3.4</v>
      </c>
    </row>
    <row r="265" spans="1:10" s="146" customFormat="1" x14ac:dyDescent="0.25">
      <c r="A265" s="279"/>
      <c r="B265" s="282"/>
      <c r="C265" s="285"/>
      <c r="D265" s="157">
        <f>'14 anys'!H32</f>
        <v>4</v>
      </c>
      <c r="E265" s="157">
        <f>'14 anys'!K32</f>
        <v>4.5</v>
      </c>
      <c r="F265" s="140">
        <f>'14 anys'!L32</f>
        <v>4.25</v>
      </c>
      <c r="G265" s="157">
        <f>'14 anys'!O32</f>
        <v>3</v>
      </c>
      <c r="H265" s="157">
        <f>'14 anys'!T32</f>
        <v>5.333333333333333</v>
      </c>
      <c r="I265" s="140">
        <f>'14 anys'!U32</f>
        <v>4.1666666666666661</v>
      </c>
      <c r="J265" s="116">
        <f>'14 anys'!AA32</f>
        <v>5.2833333333333332</v>
      </c>
    </row>
    <row r="266" spans="1:10" s="146" customFormat="1" x14ac:dyDescent="0.25">
      <c r="A266" s="279"/>
      <c r="B266" s="282"/>
      <c r="C266" s="285"/>
      <c r="D266" s="157">
        <f>'14 anys'!H34</f>
        <v>8.75</v>
      </c>
      <c r="E266" s="157">
        <f>'14 anys'!K34</f>
        <v>8</v>
      </c>
      <c r="F266" s="140">
        <f>'14 anys'!L34</f>
        <v>8.375</v>
      </c>
      <c r="G266" s="157">
        <f>'14 anys'!O34</f>
        <v>8</v>
      </c>
      <c r="H266" s="157">
        <f>'14 anys'!T34</f>
        <v>8.5</v>
      </c>
      <c r="I266" s="140">
        <f>'14 anys'!U34</f>
        <v>8.25</v>
      </c>
      <c r="J266" s="116">
        <f>'14 anys'!AA34</f>
        <v>8.125</v>
      </c>
    </row>
    <row r="267" spans="1:10" s="146" customFormat="1" x14ac:dyDescent="0.25">
      <c r="A267" s="279"/>
      <c r="B267" s="282"/>
      <c r="C267" s="285"/>
      <c r="D267" s="157">
        <f>'14 anys'!H36</f>
        <v>7.5</v>
      </c>
      <c r="E267" s="157">
        <f>'14 anys'!K36</f>
        <v>7.5</v>
      </c>
      <c r="F267" s="140">
        <f>'14 anys'!L36</f>
        <v>7.5</v>
      </c>
      <c r="G267" s="157">
        <f>'14 anys'!O36</f>
        <v>5</v>
      </c>
      <c r="H267" s="157">
        <f>'14 anys'!T36</f>
        <v>7</v>
      </c>
      <c r="I267" s="140">
        <f>'14 anys'!U36</f>
        <v>6</v>
      </c>
      <c r="J267" s="116">
        <f>'14 anys'!AA36</f>
        <v>6.7</v>
      </c>
    </row>
    <row r="268" spans="1:10" s="146" customFormat="1" x14ac:dyDescent="0.25">
      <c r="A268" s="279"/>
      <c r="B268" s="282"/>
      <c r="C268" s="285"/>
      <c r="D268" s="157">
        <f>'14 anys'!H38</f>
        <v>6.75</v>
      </c>
      <c r="E268" s="157">
        <f>'14 anys'!K38</f>
        <v>5.5</v>
      </c>
      <c r="F268" s="140">
        <f>'14 anys'!L38</f>
        <v>6.125</v>
      </c>
      <c r="G268" s="157">
        <f>'14 anys'!O38</f>
        <v>8</v>
      </c>
      <c r="H268" s="157">
        <f>'14 anys'!T38</f>
        <v>8.3333333333333339</v>
      </c>
      <c r="I268" s="140">
        <f>'14 anys'!U38</f>
        <v>8.1666666666666679</v>
      </c>
      <c r="J268" s="116">
        <f>'14 anys'!AA38</f>
        <v>6.4583333333333339</v>
      </c>
    </row>
    <row r="269" spans="1:10" s="146" customFormat="1" x14ac:dyDescent="0.25">
      <c r="A269" s="279"/>
      <c r="B269" s="282"/>
      <c r="C269" s="285"/>
      <c r="D269" s="157">
        <f>'14 anys'!H42</f>
        <v>4.75</v>
      </c>
      <c r="E269" s="157">
        <f>'14 anys'!K42</f>
        <v>6</v>
      </c>
      <c r="F269" s="140">
        <f>'14 anys'!L42</f>
        <v>5.375</v>
      </c>
      <c r="G269" s="157">
        <f>'14 anys'!O42</f>
        <v>5</v>
      </c>
      <c r="H269" s="157">
        <f>'14 anys'!T42</f>
        <v>6</v>
      </c>
      <c r="I269" s="140">
        <f>'14 anys'!U42</f>
        <v>5.5</v>
      </c>
      <c r="J269" s="116">
        <f>'14 anys'!AA42</f>
        <v>5.375</v>
      </c>
    </row>
    <row r="270" spans="1:10" s="146" customFormat="1" x14ac:dyDescent="0.25">
      <c r="A270" s="279"/>
      <c r="B270" s="282"/>
      <c r="C270" s="285"/>
      <c r="D270" s="157">
        <f>'14 anys'!H43</f>
        <v>6.333333333333333</v>
      </c>
      <c r="E270" s="157">
        <f>'14 anys'!K43</f>
        <v>7</v>
      </c>
      <c r="F270" s="140">
        <f>'14 anys'!L43</f>
        <v>6.6666666666666661</v>
      </c>
      <c r="G270" s="157">
        <f>'14 anys'!O43</f>
        <v>7</v>
      </c>
      <c r="H270" s="157">
        <f>'14 anys'!T43</f>
        <v>7.666666666666667</v>
      </c>
      <c r="I270" s="140">
        <f>'14 anys'!U43</f>
        <v>7.3333333333333339</v>
      </c>
      <c r="J270" s="116">
        <f>'14 anys'!AA43</f>
        <v>7.4</v>
      </c>
    </row>
    <row r="271" spans="1:10" s="146" customFormat="1" x14ac:dyDescent="0.25">
      <c r="A271" s="279"/>
      <c r="B271" s="282"/>
      <c r="C271" s="285"/>
      <c r="D271" s="157">
        <f>'14 anys'!H44</f>
        <v>8</v>
      </c>
      <c r="E271" s="157">
        <f>'14 anys'!K44</f>
        <v>8.5</v>
      </c>
      <c r="F271" s="140">
        <f>'14 anys'!L44</f>
        <v>8.25</v>
      </c>
      <c r="G271" s="157">
        <f>'14 anys'!O44</f>
        <v>7</v>
      </c>
      <c r="H271" s="157">
        <f>'14 anys'!T44</f>
        <v>6.666666666666667</v>
      </c>
      <c r="I271" s="140">
        <f>'14 anys'!U44</f>
        <v>6.8333333333333339</v>
      </c>
      <c r="J271" s="116">
        <f>'14 anys'!AA44</f>
        <v>7.0166666666666675</v>
      </c>
    </row>
    <row r="272" spans="1:10" s="146" customFormat="1" x14ac:dyDescent="0.25">
      <c r="A272" s="279"/>
      <c r="B272" s="282"/>
      <c r="C272" s="285"/>
      <c r="D272" s="157">
        <f>'14 anys'!H45</f>
        <v>7</v>
      </c>
      <c r="E272" s="157">
        <f>'14 anys'!K45</f>
        <v>7.5</v>
      </c>
      <c r="F272" s="140">
        <f>'14 anys'!L45</f>
        <v>7.25</v>
      </c>
      <c r="G272" s="157">
        <f>'14 anys'!O45</f>
        <v>6</v>
      </c>
      <c r="H272" s="157">
        <f>'14 anys'!T45</f>
        <v>7.666666666666667</v>
      </c>
      <c r="I272" s="140">
        <f>'14 anys'!U45</f>
        <v>6.8333333333333339</v>
      </c>
      <c r="J272" s="116">
        <f>'14 anys'!AA45</f>
        <v>6.8166666666666673</v>
      </c>
    </row>
    <row r="273" spans="1:10" s="146" customFormat="1" x14ac:dyDescent="0.25">
      <c r="A273" s="279"/>
      <c r="B273" s="282"/>
      <c r="C273" s="285"/>
      <c r="D273" s="157">
        <f>'14 anys'!H48</f>
        <v>5.25</v>
      </c>
      <c r="E273" s="157">
        <f>'14 anys'!K48</f>
        <v>6.5</v>
      </c>
      <c r="F273" s="140">
        <f>'14 anys'!L48</f>
        <v>5.875</v>
      </c>
      <c r="G273" s="157">
        <f>'14 anys'!O48</f>
        <v>6</v>
      </c>
      <c r="H273" s="157">
        <f>'14 anys'!T48</f>
        <v>6.5</v>
      </c>
      <c r="I273" s="140">
        <f>'14 anys'!U48</f>
        <v>6.25</v>
      </c>
      <c r="J273" s="116">
        <f>'14 anys'!AA48</f>
        <v>6.8250000000000002</v>
      </c>
    </row>
    <row r="274" spans="1:10" s="146" customFormat="1" x14ac:dyDescent="0.25">
      <c r="A274" s="279"/>
      <c r="B274" s="282"/>
      <c r="C274" s="285"/>
      <c r="D274" s="157">
        <f>'14 anys'!H51</f>
        <v>5.75</v>
      </c>
      <c r="E274" s="157">
        <f>'14 anys'!K51</f>
        <v>5.5</v>
      </c>
      <c r="F274" s="140">
        <f>'14 anys'!L51</f>
        <v>5.625</v>
      </c>
      <c r="G274" s="157">
        <f>'14 anys'!O51</f>
        <v>3</v>
      </c>
      <c r="H274" s="157">
        <f>'14 anys'!T51</f>
        <v>5.333333333333333</v>
      </c>
      <c r="I274" s="140">
        <f>'14 anys'!U51</f>
        <v>4.1666666666666661</v>
      </c>
      <c r="J274" s="116">
        <f>'14 anys'!AA51</f>
        <v>5.3583333333333325</v>
      </c>
    </row>
    <row r="275" spans="1:10" s="146" customFormat="1" x14ac:dyDescent="0.25">
      <c r="A275" s="279"/>
      <c r="B275" s="282"/>
      <c r="C275" s="285"/>
      <c r="D275" s="157">
        <f>'14 anys'!H55</f>
        <v>1.5</v>
      </c>
      <c r="E275" s="157">
        <f>'14 anys'!K55</f>
        <v>6</v>
      </c>
      <c r="F275" s="140">
        <f>'14 anys'!L55</f>
        <v>3.75</v>
      </c>
      <c r="G275" s="157">
        <f>'14 anys'!O55</f>
        <v>1</v>
      </c>
      <c r="H275" s="157">
        <f>'14 anys'!T55</f>
        <v>4.5</v>
      </c>
      <c r="I275" s="140">
        <f>'14 anys'!U55</f>
        <v>2.75</v>
      </c>
      <c r="J275" s="116">
        <f>'14 anys'!AA55</f>
        <v>4.3</v>
      </c>
    </row>
    <row r="276" spans="1:10" s="146" customFormat="1" x14ac:dyDescent="0.25">
      <c r="A276" s="279"/>
      <c r="B276" s="282"/>
      <c r="C276" s="285"/>
      <c r="D276" s="157">
        <f>'14 anys'!H69</f>
        <v>7.333333333333333</v>
      </c>
      <c r="E276" s="157">
        <f>'14 anys'!K69</f>
        <v>8.5</v>
      </c>
      <c r="F276" s="140">
        <f>'14 anys'!L69</f>
        <v>7.9166666666666661</v>
      </c>
      <c r="G276" s="157">
        <f>'14 anys'!O69</f>
        <v>5</v>
      </c>
      <c r="H276" s="157">
        <f>'14 anys'!T69</f>
        <v>8</v>
      </c>
      <c r="I276" s="140">
        <f>'14 anys'!U69</f>
        <v>6.5</v>
      </c>
      <c r="J276" s="116">
        <f>'14 anys'!AA69</f>
        <v>7.4833333333333325</v>
      </c>
    </row>
    <row r="277" spans="1:10" s="146" customFormat="1" x14ac:dyDescent="0.25">
      <c r="A277" s="279"/>
      <c r="B277" s="282"/>
      <c r="C277" s="285"/>
      <c r="D277" s="157">
        <f>'14 anys'!H73</f>
        <v>7.333333333333333</v>
      </c>
      <c r="E277" s="157">
        <f>'14 anys'!K73</f>
        <v>9</v>
      </c>
      <c r="F277" s="140">
        <f>'14 anys'!L73</f>
        <v>8.1666666666666661</v>
      </c>
      <c r="G277" s="157">
        <f>'14 anys'!O73</f>
        <v>6</v>
      </c>
      <c r="H277" s="157">
        <f>'14 anys'!T73</f>
        <v>8</v>
      </c>
      <c r="I277" s="140">
        <f>'14 anys'!U73</f>
        <v>7</v>
      </c>
      <c r="J277" s="116">
        <f>'14 anys'!AA73</f>
        <v>7.4333333333333327</v>
      </c>
    </row>
    <row r="278" spans="1:10" s="146" customFormat="1" x14ac:dyDescent="0.25">
      <c r="A278" s="279"/>
      <c r="B278" s="282"/>
      <c r="C278" s="285"/>
      <c r="D278" s="157">
        <f>'14 anys'!H74</f>
        <v>6</v>
      </c>
      <c r="E278" s="157">
        <f>'14 anys'!K74</f>
        <v>7</v>
      </c>
      <c r="F278" s="140">
        <f>'14 anys'!L74</f>
        <v>6.5</v>
      </c>
      <c r="G278" s="157">
        <f>'14 anys'!O74</f>
        <v>3</v>
      </c>
      <c r="H278" s="157">
        <f>'14 anys'!T74</f>
        <v>6.5</v>
      </c>
      <c r="I278" s="140">
        <f>'14 anys'!U74</f>
        <v>4.75</v>
      </c>
      <c r="J278" s="116">
        <f>'14 anys'!AA74</f>
        <v>5.85</v>
      </c>
    </row>
    <row r="279" spans="1:10" s="146" customFormat="1" x14ac:dyDescent="0.25">
      <c r="A279" s="279"/>
      <c r="B279" s="282"/>
      <c r="C279" s="285"/>
      <c r="D279" s="157">
        <f>'14 anys'!H77</f>
        <v>7.25</v>
      </c>
      <c r="E279" s="157">
        <f>'14 anys'!K77</f>
        <v>8</v>
      </c>
      <c r="F279" s="140">
        <f>'14 anys'!L77</f>
        <v>7.625</v>
      </c>
      <c r="G279" s="157">
        <f>'14 anys'!O77</f>
        <v>8.5</v>
      </c>
      <c r="H279" s="157">
        <f>'14 anys'!T77</f>
        <v>7.333333333333333</v>
      </c>
      <c r="I279" s="140">
        <f>'14 anys'!U77</f>
        <v>7.9166666666666661</v>
      </c>
      <c r="J279" s="116">
        <f>'14 anys'!AA77</f>
        <v>7.708333333333333</v>
      </c>
    </row>
    <row r="280" spans="1:10" s="146" customFormat="1" x14ac:dyDescent="0.25">
      <c r="A280" s="279"/>
      <c r="B280" s="282"/>
      <c r="C280" s="285"/>
      <c r="D280" s="157">
        <f>'14 anys'!H79</f>
        <v>4.25</v>
      </c>
      <c r="E280" s="157">
        <f>'14 anys'!K79</f>
        <v>6</v>
      </c>
      <c r="F280" s="140">
        <f>'14 anys'!L79</f>
        <v>5.125</v>
      </c>
      <c r="G280" s="157">
        <f>'14 anys'!O79</f>
        <v>3.5</v>
      </c>
      <c r="H280" s="157">
        <f>'14 anys'!T79</f>
        <v>4</v>
      </c>
      <c r="I280" s="140">
        <f>'14 anys'!U79</f>
        <v>3.75</v>
      </c>
      <c r="J280" s="116">
        <f>'14 anys'!AA79</f>
        <v>5.1749999999999998</v>
      </c>
    </row>
    <row r="281" spans="1:10" s="146" customFormat="1" x14ac:dyDescent="0.25">
      <c r="A281" s="279"/>
      <c r="B281" s="282"/>
      <c r="C281" s="285"/>
      <c r="D281" s="157">
        <f>'14 anys'!H84</f>
        <v>5</v>
      </c>
      <c r="E281" s="157">
        <f>'14 anys'!K84</f>
        <v>6.5</v>
      </c>
      <c r="F281" s="140">
        <f>'14 anys'!L84</f>
        <v>5.75</v>
      </c>
      <c r="G281" s="157">
        <f>'14 anys'!O84</f>
        <v>4.5</v>
      </c>
      <c r="H281" s="157">
        <f>'14 anys'!T84</f>
        <v>4.5</v>
      </c>
      <c r="I281" s="140">
        <f>'14 anys'!U84</f>
        <v>4.5</v>
      </c>
      <c r="J281" s="116">
        <f>'14 anys'!AA84</f>
        <v>6.05</v>
      </c>
    </row>
    <row r="282" spans="1:10" s="146" customFormat="1" x14ac:dyDescent="0.25">
      <c r="A282" s="279"/>
      <c r="B282" s="282"/>
      <c r="C282" s="285"/>
      <c r="D282" s="157">
        <f>'14 anys'!H85</f>
        <v>2.3333333333333335</v>
      </c>
      <c r="E282" s="157">
        <f>'14 anys'!K85</f>
        <v>3.5</v>
      </c>
      <c r="F282" s="140">
        <f>'14 anys'!L85</f>
        <v>2.916666666666667</v>
      </c>
      <c r="G282" s="157">
        <f>'14 anys'!O85</f>
        <v>1.5</v>
      </c>
      <c r="H282" s="157">
        <f>'14 anys'!T85</f>
        <v>2.5</v>
      </c>
      <c r="I282" s="140">
        <f>'14 anys'!U85</f>
        <v>2</v>
      </c>
      <c r="J282" s="116">
        <f>'14 anys'!AA85</f>
        <v>2.9833333333333334</v>
      </c>
    </row>
    <row r="283" spans="1:10" s="146" customFormat="1" x14ac:dyDescent="0.25">
      <c r="A283" s="279"/>
      <c r="B283" s="282"/>
      <c r="C283" s="285"/>
      <c r="D283" s="157">
        <f>'14 anys'!H86</f>
        <v>5.333333333333333</v>
      </c>
      <c r="E283" s="157">
        <f>'14 anys'!K86</f>
        <v>6.5</v>
      </c>
      <c r="F283" s="140">
        <f>'14 anys'!L86</f>
        <v>5.9166666666666661</v>
      </c>
      <c r="G283" s="157">
        <f>'14 anys'!O86</f>
        <v>6</v>
      </c>
      <c r="H283" s="157">
        <f>'14 anys'!T86</f>
        <v>6.666666666666667</v>
      </c>
      <c r="I283" s="140">
        <f>'14 anys'!U86</f>
        <v>6.3333333333333339</v>
      </c>
      <c r="J283" s="116">
        <f>'14 anys'!AA86</f>
        <v>6.85</v>
      </c>
    </row>
    <row r="284" spans="1:10" s="146" customFormat="1" x14ac:dyDescent="0.25">
      <c r="A284" s="279"/>
      <c r="B284" s="282"/>
      <c r="C284" s="285"/>
      <c r="D284" s="157">
        <f>'14 anys'!H89</f>
        <v>5</v>
      </c>
      <c r="E284" s="157">
        <f>'14 anys'!K89</f>
        <v>6.5</v>
      </c>
      <c r="F284" s="140">
        <f>'14 anys'!L89</f>
        <v>5.75</v>
      </c>
      <c r="G284" s="157">
        <f>'14 anys'!O89</f>
        <v>5.5</v>
      </c>
      <c r="H284" s="157">
        <f>'14 anys'!T89</f>
        <v>5</v>
      </c>
      <c r="I284" s="140">
        <f>'14 anys'!U89</f>
        <v>5.25</v>
      </c>
      <c r="J284" s="116">
        <f>'14 anys'!AA89</f>
        <v>6</v>
      </c>
    </row>
    <row r="285" spans="1:10" s="146" customFormat="1" x14ac:dyDescent="0.25">
      <c r="A285" s="279"/>
      <c r="B285" s="282"/>
      <c r="C285" s="285"/>
      <c r="D285" s="157">
        <f>'14 anys'!H93</f>
        <v>2.5</v>
      </c>
      <c r="E285" s="157">
        <f>'14 anys'!K93</f>
        <v>5.5</v>
      </c>
      <c r="F285" s="140">
        <f>'14 anys'!L93</f>
        <v>4</v>
      </c>
      <c r="G285" s="157">
        <f>'14 anys'!O93</f>
        <v>3.5</v>
      </c>
      <c r="H285" s="157">
        <f>'14 anys'!T93</f>
        <v>2.5</v>
      </c>
      <c r="I285" s="140">
        <f>'14 anys'!U93</f>
        <v>3</v>
      </c>
      <c r="J285" s="116">
        <f>'14 anys'!AA93</f>
        <v>4.4000000000000004</v>
      </c>
    </row>
    <row r="286" spans="1:10" s="146" customFormat="1" x14ac:dyDescent="0.25">
      <c r="A286" s="279"/>
      <c r="B286" s="282"/>
      <c r="C286" s="285"/>
      <c r="D286" s="157">
        <f>'14 anys'!H94</f>
        <v>2</v>
      </c>
      <c r="E286" s="157">
        <f>'14 anys'!K94</f>
        <v>2.5</v>
      </c>
      <c r="F286" s="140">
        <f>'14 anys'!L94</f>
        <v>2.25</v>
      </c>
      <c r="G286" s="157">
        <f>'14 anys'!O94</f>
        <v>3.5</v>
      </c>
      <c r="H286" s="157">
        <f>'14 anys'!T94</f>
        <v>1.5</v>
      </c>
      <c r="I286" s="140">
        <f>'14 anys'!U94</f>
        <v>2.5</v>
      </c>
      <c r="J286" s="116">
        <f>'14 anys'!AA94</f>
        <v>2.95</v>
      </c>
    </row>
    <row r="287" spans="1:10" s="146" customFormat="1" x14ac:dyDescent="0.25">
      <c r="A287" s="279"/>
      <c r="B287" s="282"/>
      <c r="C287" s="285"/>
      <c r="D287" s="157">
        <f>'14 anys'!H95</f>
        <v>2.25</v>
      </c>
      <c r="E287" s="157">
        <f>'14 anys'!K95</f>
        <v>5.5</v>
      </c>
      <c r="F287" s="140">
        <f>'14 anys'!L95</f>
        <v>3.875</v>
      </c>
      <c r="G287" s="157">
        <f>'14 anys'!O95</f>
        <v>3.5</v>
      </c>
      <c r="H287" s="157">
        <f>'14 anys'!T95</f>
        <v>3</v>
      </c>
      <c r="I287" s="140">
        <f>'14 anys'!U95</f>
        <v>3.25</v>
      </c>
      <c r="J287" s="116">
        <f>'14 anys'!AA95</f>
        <v>4.0250000000000004</v>
      </c>
    </row>
    <row r="288" spans="1:10" s="146" customFormat="1" x14ac:dyDescent="0.25">
      <c r="A288" s="279"/>
      <c r="B288" s="282"/>
      <c r="C288" s="285"/>
      <c r="D288" s="157">
        <f>'14 anys'!H99</f>
        <v>2.75</v>
      </c>
      <c r="E288" s="157">
        <f>'14 anys'!K99</f>
        <v>6</v>
      </c>
      <c r="F288" s="140">
        <f>'14 anys'!L99</f>
        <v>4.375</v>
      </c>
      <c r="G288" s="157">
        <f>'14 anys'!O99</f>
        <v>3</v>
      </c>
      <c r="H288" s="157">
        <f>'14 anys'!T99</f>
        <v>2.5</v>
      </c>
      <c r="I288" s="140">
        <f>'14 anys'!U99</f>
        <v>2.75</v>
      </c>
      <c r="J288" s="116">
        <f>'14 anys'!AA99</f>
        <v>4.4249999999999998</v>
      </c>
    </row>
    <row r="289" spans="1:10" s="146" customFormat="1" x14ac:dyDescent="0.25">
      <c r="A289" s="279"/>
      <c r="B289" s="282"/>
      <c r="C289" s="285"/>
      <c r="D289" s="157">
        <f>'14 anys'!H101</f>
        <v>3.25</v>
      </c>
      <c r="E289" s="157">
        <f>'14 anys'!K101</f>
        <v>3</v>
      </c>
      <c r="F289" s="140">
        <f>'14 anys'!L101</f>
        <v>3.125</v>
      </c>
      <c r="G289" s="157">
        <f>'14 anys'!O101</f>
        <v>3.5</v>
      </c>
      <c r="H289" s="157">
        <f>'14 anys'!T101</f>
        <v>1</v>
      </c>
      <c r="I289" s="140">
        <f>'14 anys'!U101</f>
        <v>2.25</v>
      </c>
      <c r="J289" s="116">
        <f>'14 anys'!AA101</f>
        <v>3.6749999999999998</v>
      </c>
    </row>
    <row r="290" spans="1:10" s="146" customFormat="1" x14ac:dyDescent="0.25">
      <c r="A290" s="279"/>
      <c r="B290" s="282"/>
      <c r="C290" s="285"/>
      <c r="D290" s="157">
        <f>'14 anys'!H103</f>
        <v>4.666666666666667</v>
      </c>
      <c r="E290" s="157">
        <f>'14 anys'!K103</f>
        <v>5</v>
      </c>
      <c r="F290" s="140">
        <f>'14 anys'!L103</f>
        <v>4.8333333333333339</v>
      </c>
      <c r="G290" s="157">
        <f>'14 anys'!O103</f>
        <v>2</v>
      </c>
      <c r="H290" s="157">
        <f>'14 anys'!T103</f>
        <v>3.5</v>
      </c>
      <c r="I290" s="140">
        <f>'14 anys'!U103</f>
        <v>2.75</v>
      </c>
      <c r="J290" s="116">
        <f>'14 anys'!AA103</f>
        <v>4.916666666666667</v>
      </c>
    </row>
    <row r="291" spans="1:10" s="146" customFormat="1" x14ac:dyDescent="0.25">
      <c r="A291" s="279"/>
      <c r="B291" s="282"/>
      <c r="C291" s="285"/>
      <c r="D291" s="157">
        <f>'14 anys'!H105</f>
        <v>5.333333333333333</v>
      </c>
      <c r="E291" s="157">
        <f>'14 anys'!K105</f>
        <v>4.5</v>
      </c>
      <c r="F291" s="140">
        <f>'14 anys'!L105</f>
        <v>4.9166666666666661</v>
      </c>
      <c r="G291" s="157">
        <f>'14 anys'!O105</f>
        <v>2</v>
      </c>
      <c r="H291" s="157">
        <f>'14 anys'!T105</f>
        <v>4</v>
      </c>
      <c r="I291" s="140">
        <f>'14 anys'!U105</f>
        <v>3</v>
      </c>
      <c r="J291" s="116">
        <f>'14 anys'!AA105</f>
        <v>4.9833333333333325</v>
      </c>
    </row>
    <row r="292" spans="1:10" s="146" customFormat="1" ht="15.75" thickBot="1" x14ac:dyDescent="0.3">
      <c r="A292" s="280"/>
      <c r="B292" s="283"/>
      <c r="C292" s="286"/>
      <c r="D292" s="164">
        <f>'14 anys'!H107</f>
        <v>5.333333333333333</v>
      </c>
      <c r="E292" s="164">
        <f>'14 anys'!K107</f>
        <v>5.5</v>
      </c>
      <c r="F292" s="143">
        <f>'14 anys'!L107</f>
        <v>5.4166666666666661</v>
      </c>
      <c r="G292" s="164">
        <f>'14 anys'!O107</f>
        <v>5</v>
      </c>
      <c r="H292" s="164">
        <f>'14 anys'!T107</f>
        <v>5.5</v>
      </c>
      <c r="I292" s="143">
        <f>'14 anys'!U107</f>
        <v>5.25</v>
      </c>
      <c r="J292" s="119">
        <f>'14 anys'!AA107</f>
        <v>5.9333333333333327</v>
      </c>
    </row>
    <row r="293" spans="1:10" s="146" customFormat="1" x14ac:dyDescent="0.25">
      <c r="A293" s="278" t="s">
        <v>123</v>
      </c>
      <c r="B293" s="275" t="s">
        <v>87</v>
      </c>
      <c r="C293" s="272" t="s">
        <v>91</v>
      </c>
      <c r="D293" s="157">
        <f>'15 anys'!G51</f>
        <v>7</v>
      </c>
      <c r="E293" s="157">
        <f>'15 anys'!J51</f>
        <v>7</v>
      </c>
      <c r="F293" s="140">
        <f>'15 anys'!K51</f>
        <v>7</v>
      </c>
      <c r="G293" s="157">
        <f>'15 anys'!N51</f>
        <v>5</v>
      </c>
      <c r="H293" s="157">
        <f>'15 anys'!T51</f>
        <v>8</v>
      </c>
      <c r="I293" s="140">
        <f>'15 anys'!U51</f>
        <v>6.5</v>
      </c>
      <c r="J293" s="115">
        <f>'15 anys'!Z51</f>
        <v>6.833333333333333</v>
      </c>
    </row>
    <row r="294" spans="1:10" s="146" customFormat="1" x14ac:dyDescent="0.25">
      <c r="A294" s="279"/>
      <c r="B294" s="276"/>
      <c r="C294" s="273"/>
      <c r="D294" s="157">
        <f>'15 anys'!G59</f>
        <v>7.5</v>
      </c>
      <c r="E294" s="157">
        <f>'15 anys'!J59</f>
        <v>8</v>
      </c>
      <c r="F294" s="140">
        <f>'15 anys'!K59</f>
        <v>7.75</v>
      </c>
      <c r="G294" s="157">
        <f>'15 anys'!N59</f>
        <v>7</v>
      </c>
      <c r="H294" s="157">
        <f>'15 anys'!T59</f>
        <v>8</v>
      </c>
      <c r="I294" s="140">
        <f>'15 anys'!U59</f>
        <v>7.5</v>
      </c>
      <c r="J294" s="116">
        <f>'15 anys'!Z59</f>
        <v>7.416666666666667</v>
      </c>
    </row>
    <row r="295" spans="1:10" s="146" customFormat="1" x14ac:dyDescent="0.25">
      <c r="A295" s="279"/>
      <c r="B295" s="276"/>
      <c r="C295" s="273"/>
      <c r="D295" s="157">
        <f>'15 anys'!G60</f>
        <v>5</v>
      </c>
      <c r="E295" s="157">
        <f>'15 anys'!J60</f>
        <v>5</v>
      </c>
      <c r="F295" s="140">
        <f>'15 anys'!K60</f>
        <v>5</v>
      </c>
      <c r="G295" s="157">
        <f>'15 anys'!N60</f>
        <v>5</v>
      </c>
      <c r="H295" s="157">
        <f>'15 anys'!T60</f>
        <v>6</v>
      </c>
      <c r="I295" s="140">
        <f>'15 anys'!U60</f>
        <v>5.5</v>
      </c>
      <c r="J295" s="116">
        <f>'15 anys'!Z60</f>
        <v>5.5</v>
      </c>
    </row>
    <row r="296" spans="1:10" s="146" customFormat="1" x14ac:dyDescent="0.25">
      <c r="A296" s="279"/>
      <c r="B296" s="276"/>
      <c r="C296" s="273"/>
      <c r="D296" s="157">
        <f>'15 anys'!G61</f>
        <v>9</v>
      </c>
      <c r="E296" s="157">
        <f>'15 anys'!J61</f>
        <v>9</v>
      </c>
      <c r="F296" s="140">
        <f>'15 anys'!K61</f>
        <v>9</v>
      </c>
      <c r="G296" s="157">
        <f>'15 anys'!N61</f>
        <v>8</v>
      </c>
      <c r="H296" s="157">
        <f>'15 anys'!T61</f>
        <v>9.5</v>
      </c>
      <c r="I296" s="140">
        <f>'15 anys'!U61</f>
        <v>8.75</v>
      </c>
      <c r="J296" s="116">
        <f>'15 anys'!Z61</f>
        <v>8.25</v>
      </c>
    </row>
    <row r="297" spans="1:10" s="146" customFormat="1" x14ac:dyDescent="0.25">
      <c r="A297" s="279"/>
      <c r="B297" s="276"/>
      <c r="C297" s="274"/>
      <c r="D297" s="155">
        <f>'15 anys'!G72</f>
        <v>8.3333333333333339</v>
      </c>
      <c r="E297" s="155">
        <f>'15 anys'!J72</f>
        <v>7.5</v>
      </c>
      <c r="F297" s="141">
        <f>'15 anys'!K72</f>
        <v>7.916666666666667</v>
      </c>
      <c r="G297" s="155">
        <f>'15 anys'!N72</f>
        <v>8</v>
      </c>
      <c r="H297" s="155">
        <f>'15 anys'!T72</f>
        <v>8</v>
      </c>
      <c r="I297" s="141">
        <f>'15 anys'!U72</f>
        <v>8</v>
      </c>
      <c r="J297" s="118">
        <f>'15 anys'!Z72</f>
        <v>8.2291666666666679</v>
      </c>
    </row>
    <row r="298" spans="1:10" s="146" customFormat="1" x14ac:dyDescent="0.25">
      <c r="A298" s="279"/>
      <c r="B298" s="276"/>
      <c r="C298" s="294" t="s">
        <v>92</v>
      </c>
      <c r="D298" s="157">
        <f>'15 anys'!G68</f>
        <v>7</v>
      </c>
      <c r="E298" s="157">
        <f>'15 anys'!J68</f>
        <v>7</v>
      </c>
      <c r="F298" s="140">
        <f>'15 anys'!K68</f>
        <v>7</v>
      </c>
      <c r="G298" s="157">
        <f>'15 anys'!N68</f>
        <v>6</v>
      </c>
      <c r="H298" s="157">
        <f>'15 anys'!T68</f>
        <v>8</v>
      </c>
      <c r="I298" s="140">
        <f>'15 anys'!U68</f>
        <v>7</v>
      </c>
      <c r="J298" s="116">
        <f>'15 anys'!Z68</f>
        <v>7</v>
      </c>
    </row>
    <row r="299" spans="1:10" s="146" customFormat="1" x14ac:dyDescent="0.25">
      <c r="A299" s="279"/>
      <c r="B299" s="276"/>
      <c r="C299" s="295"/>
      <c r="D299" s="157">
        <f>'15 anys'!G69</f>
        <v>7.333333333333333</v>
      </c>
      <c r="E299" s="157">
        <f>'15 anys'!J69</f>
        <v>8.5</v>
      </c>
      <c r="F299" s="140">
        <f>'15 anys'!K69</f>
        <v>7.9166666666666661</v>
      </c>
      <c r="G299" s="157">
        <f>'15 anys'!N69</f>
        <v>6</v>
      </c>
      <c r="H299" s="157">
        <f>'15 anys'!T69</f>
        <v>7.5</v>
      </c>
      <c r="I299" s="140">
        <f>'15 anys'!U69</f>
        <v>6.75</v>
      </c>
      <c r="J299" s="116">
        <f>'15 anys'!Z69</f>
        <v>7.5555555555555545</v>
      </c>
    </row>
    <row r="300" spans="1:10" s="146" customFormat="1" x14ac:dyDescent="0.25">
      <c r="A300" s="279"/>
      <c r="B300" s="276"/>
      <c r="C300" s="295"/>
      <c r="D300" s="157">
        <f>'15 anys'!G70</f>
        <v>8.3333333333333339</v>
      </c>
      <c r="E300" s="157">
        <f>'15 anys'!J70</f>
        <v>8.5</v>
      </c>
      <c r="F300" s="140">
        <f>'15 anys'!K70</f>
        <v>8.4166666666666679</v>
      </c>
      <c r="G300" s="157">
        <f>'15 anys'!N70</f>
        <v>6</v>
      </c>
      <c r="H300" s="157">
        <f>'15 anys'!T70</f>
        <v>8</v>
      </c>
      <c r="I300" s="140">
        <f>'15 anys'!U70</f>
        <v>7</v>
      </c>
      <c r="J300" s="116">
        <f>'15 anys'!Z70</f>
        <v>7.4722222222222223</v>
      </c>
    </row>
    <row r="301" spans="1:10" s="146" customFormat="1" x14ac:dyDescent="0.25">
      <c r="A301" s="279"/>
      <c r="B301" s="277"/>
      <c r="C301" s="296"/>
      <c r="D301" s="155">
        <f>'15 anys'!G73</f>
        <v>7.333333333333333</v>
      </c>
      <c r="E301" s="155">
        <f>'15 anys'!J73</f>
        <v>7.5</v>
      </c>
      <c r="F301" s="141">
        <f>'15 anys'!K73</f>
        <v>7.4166666666666661</v>
      </c>
      <c r="G301" s="155">
        <f>'15 anys'!N73</f>
        <v>9</v>
      </c>
      <c r="H301" s="155">
        <f>'15 anys'!T73</f>
        <v>8</v>
      </c>
      <c r="I301" s="141">
        <f>'15 anys'!U73</f>
        <v>8.5</v>
      </c>
      <c r="J301" s="118">
        <f>'15 anys'!Z73</f>
        <v>7.9722222222222214</v>
      </c>
    </row>
    <row r="302" spans="1:10" s="146" customFormat="1" x14ac:dyDescent="0.25">
      <c r="A302" s="279"/>
      <c r="B302" s="281" t="s">
        <v>88</v>
      </c>
      <c r="C302" s="287" t="s">
        <v>91</v>
      </c>
      <c r="D302" s="157">
        <f>'15 anys'!G2</f>
        <v>9</v>
      </c>
      <c r="E302" s="157">
        <f>'15 anys'!J2</f>
        <v>9.5</v>
      </c>
      <c r="F302" s="140">
        <f>'15 anys'!K2</f>
        <v>9.25</v>
      </c>
      <c r="G302" s="157">
        <f>'15 anys'!N2</f>
        <v>8.5</v>
      </c>
      <c r="H302" s="157">
        <f>'15 anys'!T2</f>
        <v>8.3333333333333339</v>
      </c>
      <c r="I302" s="140">
        <f>'15 anys'!U2</f>
        <v>8.4166666666666679</v>
      </c>
      <c r="J302" s="116">
        <f>'15 anys'!Z2</f>
        <v>8.4166666666666679</v>
      </c>
    </row>
    <row r="303" spans="1:10" s="146" customFormat="1" x14ac:dyDescent="0.25">
      <c r="A303" s="279"/>
      <c r="B303" s="282"/>
      <c r="C303" s="288"/>
      <c r="D303" s="157">
        <f>'15 anys'!G5</f>
        <v>7.6</v>
      </c>
      <c r="E303" s="157">
        <f>'15 anys'!J5</f>
        <v>8</v>
      </c>
      <c r="F303" s="140">
        <f>'15 anys'!K5</f>
        <v>7.8</v>
      </c>
      <c r="G303" s="157">
        <f>'15 anys'!N5</f>
        <v>5.5</v>
      </c>
      <c r="H303" s="157">
        <f>'15 anys'!T5</f>
        <v>7</v>
      </c>
      <c r="I303" s="140">
        <f>'15 anys'!U5</f>
        <v>6.25</v>
      </c>
      <c r="J303" s="116">
        <f>'15 anys'!Z5</f>
        <v>7.5125000000000002</v>
      </c>
    </row>
    <row r="304" spans="1:10" s="146" customFormat="1" x14ac:dyDescent="0.25">
      <c r="A304" s="279"/>
      <c r="B304" s="282"/>
      <c r="C304" s="288"/>
      <c r="D304" s="157">
        <f>'15 anys'!G6</f>
        <v>6.75</v>
      </c>
      <c r="E304" s="157">
        <f>'15 anys'!J6</f>
        <v>6.5</v>
      </c>
      <c r="F304" s="140">
        <f>'15 anys'!K6</f>
        <v>6.625</v>
      </c>
      <c r="G304" s="157">
        <f>'15 anys'!N6</f>
        <v>5</v>
      </c>
      <c r="H304" s="157">
        <f>'15 anys'!T6</f>
        <v>6</v>
      </c>
      <c r="I304" s="140">
        <f>'15 anys'!U6</f>
        <v>5.5</v>
      </c>
      <c r="J304" s="116">
        <f>'15 anys'!Z6</f>
        <v>6.03125</v>
      </c>
    </row>
    <row r="305" spans="1:10" s="146" customFormat="1" x14ac:dyDescent="0.25">
      <c r="A305" s="279"/>
      <c r="B305" s="282"/>
      <c r="C305" s="288"/>
      <c r="D305" s="157">
        <f>'15 anys'!G7</f>
        <v>8.3333333333333339</v>
      </c>
      <c r="E305" s="157">
        <f>'15 anys'!J7</f>
        <v>8</v>
      </c>
      <c r="F305" s="140">
        <f>'15 anys'!K7</f>
        <v>8.1666666666666679</v>
      </c>
      <c r="G305" s="157">
        <f>'15 anys'!N7</f>
        <v>8.5</v>
      </c>
      <c r="H305" s="157">
        <f>'15 anys'!T7</f>
        <v>8</v>
      </c>
      <c r="I305" s="140">
        <f>'15 anys'!U7</f>
        <v>8.25</v>
      </c>
      <c r="J305" s="116">
        <f>'15 anys'!Z7</f>
        <v>8.1041666666666679</v>
      </c>
    </row>
    <row r="306" spans="1:10" s="146" customFormat="1" x14ac:dyDescent="0.25">
      <c r="A306" s="279"/>
      <c r="B306" s="282"/>
      <c r="C306" s="288"/>
      <c r="D306" s="157">
        <f>'15 anys'!G9</f>
        <v>2.6666666666666665</v>
      </c>
      <c r="E306" s="157">
        <f>'15 anys'!J9</f>
        <v>5.5</v>
      </c>
      <c r="F306" s="140">
        <f>'15 anys'!K9</f>
        <v>4.083333333333333</v>
      </c>
      <c r="G306" s="157">
        <f>'15 anys'!N9</f>
        <v>3</v>
      </c>
      <c r="H306" s="157">
        <f>'15 anys'!T9</f>
        <v>5.5</v>
      </c>
      <c r="I306" s="140">
        <f>'15 anys'!U9</f>
        <v>4.25</v>
      </c>
      <c r="J306" s="116">
        <f>'15 anys'!Z9</f>
        <v>4.8666666666666663</v>
      </c>
    </row>
    <row r="307" spans="1:10" s="146" customFormat="1" x14ac:dyDescent="0.25">
      <c r="A307" s="279"/>
      <c r="B307" s="282"/>
      <c r="C307" s="288"/>
      <c r="D307" s="147">
        <f>'15 anys'!G10</f>
        <v>7.666666666666667</v>
      </c>
      <c r="E307" s="147">
        <f>'15 anys'!J10</f>
        <v>9</v>
      </c>
      <c r="F307" s="148">
        <f>'15 anys'!K10</f>
        <v>8.3333333333333339</v>
      </c>
      <c r="G307" s="147">
        <f>'15 anys'!N10</f>
        <v>7.5</v>
      </c>
      <c r="H307" s="147">
        <f>'15 anys'!T10</f>
        <v>8</v>
      </c>
      <c r="I307" s="148">
        <f>'15 anys'!U10</f>
        <v>7.75</v>
      </c>
      <c r="J307" s="116">
        <f>'15 anys'!Z10</f>
        <v>8.0208333333333339</v>
      </c>
    </row>
    <row r="308" spans="1:10" s="146" customFormat="1" x14ac:dyDescent="0.25">
      <c r="A308" s="279"/>
      <c r="B308" s="282"/>
      <c r="C308" s="288"/>
      <c r="D308" s="157">
        <f>'15 anys'!G12</f>
        <v>5.25</v>
      </c>
      <c r="E308" s="157">
        <f>'15 anys'!J12</f>
        <v>5</v>
      </c>
      <c r="F308" s="140">
        <f>'15 anys'!K12</f>
        <v>5.125</v>
      </c>
      <c r="G308" s="157">
        <f>'15 anys'!N12</f>
        <v>4.5</v>
      </c>
      <c r="H308" s="157">
        <f>'15 anys'!T12</f>
        <v>5</v>
      </c>
      <c r="I308" s="140">
        <f>'15 anys'!U12</f>
        <v>4.75</v>
      </c>
      <c r="J308" s="116">
        <f>'15 anys'!Z12</f>
        <v>4.96875</v>
      </c>
    </row>
    <row r="309" spans="1:10" s="146" customFormat="1" x14ac:dyDescent="0.25">
      <c r="A309" s="279"/>
      <c r="B309" s="282"/>
      <c r="C309" s="288"/>
      <c r="D309" s="157">
        <f>'15 anys'!G13</f>
        <v>9</v>
      </c>
      <c r="E309" s="157">
        <f>'15 anys'!J13</f>
        <v>10</v>
      </c>
      <c r="F309" s="140">
        <f>'15 anys'!K13</f>
        <v>9.5</v>
      </c>
      <c r="G309" s="157">
        <f>'15 anys'!N13</f>
        <v>8.5</v>
      </c>
      <c r="H309" s="157">
        <f>'15 anys'!T13</f>
        <v>9.3333333333333339</v>
      </c>
      <c r="I309" s="140">
        <f>'15 anys'!U13</f>
        <v>8.9166666666666679</v>
      </c>
      <c r="J309" s="116">
        <f>'15 anys'!Z13</f>
        <v>8.6041666666666679</v>
      </c>
    </row>
    <row r="310" spans="1:10" s="146" customFormat="1" x14ac:dyDescent="0.25">
      <c r="A310" s="279"/>
      <c r="B310" s="282"/>
      <c r="C310" s="288"/>
      <c r="D310" s="157">
        <f>'15 anys'!G14</f>
        <v>4.333333333333333</v>
      </c>
      <c r="E310" s="157">
        <f>'15 anys'!J14</f>
        <v>5.5</v>
      </c>
      <c r="F310" s="140">
        <f>'15 anys'!K14</f>
        <v>4.9166666666666661</v>
      </c>
      <c r="G310" s="157">
        <f>'15 anys'!N14</f>
        <v>3</v>
      </c>
      <c r="H310" s="157">
        <f>'15 anys'!T14</f>
        <v>4</v>
      </c>
      <c r="I310" s="140">
        <f>'15 anys'!U14</f>
        <v>3.5</v>
      </c>
      <c r="J310" s="116">
        <f>'15 anys'!Z14</f>
        <v>4.8541666666666661</v>
      </c>
    </row>
    <row r="311" spans="1:10" s="146" customFormat="1" x14ac:dyDescent="0.25">
      <c r="A311" s="279"/>
      <c r="B311" s="282"/>
      <c r="C311" s="288"/>
      <c r="D311" s="157">
        <f>'15 anys'!G15</f>
        <v>7.25</v>
      </c>
      <c r="E311" s="157">
        <f>'15 anys'!J15</f>
        <v>9</v>
      </c>
      <c r="F311" s="140">
        <f>'15 anys'!K15</f>
        <v>8.125</v>
      </c>
      <c r="G311" s="157">
        <f>'15 anys'!N15</f>
        <v>6.5</v>
      </c>
      <c r="H311" s="157">
        <f>'15 anys'!T15</f>
        <v>8</v>
      </c>
      <c r="I311" s="140">
        <f>'15 anys'!U15</f>
        <v>7.25</v>
      </c>
      <c r="J311" s="116">
        <f>'15 anys'!Z15</f>
        <v>6.875</v>
      </c>
    </row>
    <row r="312" spans="1:10" s="146" customFormat="1" x14ac:dyDescent="0.25">
      <c r="A312" s="279"/>
      <c r="B312" s="282"/>
      <c r="C312" s="288"/>
      <c r="D312" s="157">
        <f>'15 anys'!G16</f>
        <v>4.666666666666667</v>
      </c>
      <c r="E312" s="157">
        <f>'15 anys'!J16</f>
        <v>7</v>
      </c>
      <c r="F312" s="140">
        <f>'15 anys'!K16</f>
        <v>5.8333333333333339</v>
      </c>
      <c r="G312" s="157">
        <f>'15 anys'!N16</f>
        <v>5</v>
      </c>
      <c r="H312" s="157">
        <f>'15 anys'!T16</f>
        <v>5</v>
      </c>
      <c r="I312" s="140">
        <f>'15 anys'!U16</f>
        <v>5</v>
      </c>
      <c r="J312" s="116">
        <f>'15 anys'!Z16</f>
        <v>5.9583333333333339</v>
      </c>
    </row>
    <row r="313" spans="1:10" s="146" customFormat="1" x14ac:dyDescent="0.25">
      <c r="A313" s="279"/>
      <c r="B313" s="282"/>
      <c r="C313" s="288"/>
      <c r="D313" s="157">
        <f>'15 anys'!G19</f>
        <v>7.333333333333333</v>
      </c>
      <c r="E313" s="157">
        <f>'15 anys'!J19</f>
        <v>9</v>
      </c>
      <c r="F313" s="140">
        <f>'15 anys'!K19</f>
        <v>8.1666666666666661</v>
      </c>
      <c r="G313" s="157">
        <f>'15 anys'!N19</f>
        <v>6.5</v>
      </c>
      <c r="H313" s="157">
        <f>'15 anys'!T19</f>
        <v>8</v>
      </c>
      <c r="I313" s="140">
        <f>'15 anys'!U19</f>
        <v>7.25</v>
      </c>
      <c r="J313" s="116">
        <f>'15 anys'!Z19</f>
        <v>7.8541666666666661</v>
      </c>
    </row>
    <row r="314" spans="1:10" s="146" customFormat="1" x14ac:dyDescent="0.25">
      <c r="A314" s="279"/>
      <c r="B314" s="282"/>
      <c r="C314" s="288"/>
      <c r="D314" s="157">
        <f>'15 anys'!G22</f>
        <v>7.666666666666667</v>
      </c>
      <c r="E314" s="157">
        <f>'15 anys'!J22</f>
        <v>9</v>
      </c>
      <c r="F314" s="140">
        <f>'15 anys'!K22</f>
        <v>8.3333333333333339</v>
      </c>
      <c r="G314" s="157">
        <f>'15 anys'!N22</f>
        <v>8</v>
      </c>
      <c r="H314" s="157">
        <f>'15 anys'!T22</f>
        <v>8.6666666666666661</v>
      </c>
      <c r="I314" s="140">
        <f>'15 anys'!U22</f>
        <v>8.3333333333333321</v>
      </c>
      <c r="J314" s="116">
        <f>'15 anys'!Z22</f>
        <v>8.4166666666666661</v>
      </c>
    </row>
    <row r="315" spans="1:10" s="146" customFormat="1" x14ac:dyDescent="0.25">
      <c r="A315" s="279"/>
      <c r="B315" s="282"/>
      <c r="C315" s="288"/>
      <c r="D315" s="157">
        <f>'15 anys'!G23</f>
        <v>6.6</v>
      </c>
      <c r="E315" s="157">
        <f>'15 anys'!J23</f>
        <v>7</v>
      </c>
      <c r="F315" s="140">
        <f>'15 anys'!K23</f>
        <v>6.8</v>
      </c>
      <c r="G315" s="157">
        <f>'15 anys'!N23</f>
        <v>4</v>
      </c>
      <c r="H315" s="157">
        <f>'15 anys'!T23</f>
        <v>5</v>
      </c>
      <c r="I315" s="140">
        <f>'15 anys'!U23</f>
        <v>4.5</v>
      </c>
      <c r="J315" s="116">
        <f>'15 anys'!Z23</f>
        <v>5.8250000000000002</v>
      </c>
    </row>
    <row r="316" spans="1:10" s="146" customFormat="1" x14ac:dyDescent="0.25">
      <c r="A316" s="279"/>
      <c r="B316" s="282"/>
      <c r="C316" s="288"/>
      <c r="D316" s="157">
        <f>'15 anys'!G24</f>
        <v>8</v>
      </c>
      <c r="E316" s="157">
        <f>'15 anys'!J24</f>
        <v>9</v>
      </c>
      <c r="F316" s="140">
        <f>'15 anys'!K24</f>
        <v>8.5</v>
      </c>
      <c r="G316" s="157">
        <f>'15 anys'!N24</f>
        <v>7</v>
      </c>
      <c r="H316" s="157">
        <f>'15 anys'!T24</f>
        <v>7.666666666666667</v>
      </c>
      <c r="I316" s="140">
        <f>'15 anys'!U24</f>
        <v>7.3333333333333339</v>
      </c>
      <c r="J316" s="116">
        <f>'15 anys'!Z24</f>
        <v>8.2083333333333339</v>
      </c>
    </row>
    <row r="317" spans="1:10" s="146" customFormat="1" x14ac:dyDescent="0.25">
      <c r="A317" s="279"/>
      <c r="B317" s="282"/>
      <c r="C317" s="288"/>
      <c r="D317" s="157">
        <f>'15 anys'!G27</f>
        <v>9.6666666666666661</v>
      </c>
      <c r="E317" s="157">
        <f>'15 anys'!J27</f>
        <v>10</v>
      </c>
      <c r="F317" s="140">
        <f>'15 anys'!K27</f>
        <v>9.8333333333333321</v>
      </c>
      <c r="G317" s="157">
        <f>'15 anys'!N27</f>
        <v>9</v>
      </c>
      <c r="H317" s="157">
        <f>'15 anys'!T27</f>
        <v>9.3333333333333339</v>
      </c>
      <c r="I317" s="140">
        <f>'15 anys'!U27</f>
        <v>9.1666666666666679</v>
      </c>
      <c r="J317" s="116">
        <f>'15 anys'!Z27</f>
        <v>9</v>
      </c>
    </row>
    <row r="318" spans="1:10" s="146" customFormat="1" x14ac:dyDescent="0.25">
      <c r="A318" s="279"/>
      <c r="B318" s="282"/>
      <c r="C318" s="288"/>
      <c r="D318" s="157">
        <f>'15 anys'!G28</f>
        <v>7.333333333333333</v>
      </c>
      <c r="E318" s="157">
        <f>'15 anys'!J28</f>
        <v>7.5</v>
      </c>
      <c r="F318" s="140">
        <f>'15 anys'!K28</f>
        <v>7.4166666666666661</v>
      </c>
      <c r="G318" s="157">
        <f>'15 anys'!N28</f>
        <v>6</v>
      </c>
      <c r="H318" s="157">
        <f>'15 anys'!T28</f>
        <v>8.6666666666666661</v>
      </c>
      <c r="I318" s="140">
        <f>'15 anys'!U28</f>
        <v>7.333333333333333</v>
      </c>
      <c r="J318" s="116">
        <f>'15 anys'!Z28</f>
        <v>7.583333333333333</v>
      </c>
    </row>
    <row r="319" spans="1:10" s="146" customFormat="1" x14ac:dyDescent="0.25">
      <c r="A319" s="279"/>
      <c r="B319" s="282"/>
      <c r="C319" s="288"/>
      <c r="D319" s="157">
        <f>'15 anys'!G30</f>
        <v>7.5</v>
      </c>
      <c r="E319" s="157">
        <f>'15 anys'!J30</f>
        <v>8</v>
      </c>
      <c r="F319" s="140">
        <f>'15 anys'!K30</f>
        <v>7.75</v>
      </c>
      <c r="G319" s="157">
        <f>'15 anys'!N30</f>
        <v>2</v>
      </c>
      <c r="H319" s="157">
        <f>'15 anys'!T30</f>
        <v>6</v>
      </c>
      <c r="I319" s="140">
        <f>'15 anys'!U30</f>
        <v>4</v>
      </c>
      <c r="J319" s="116">
        <f>'15 anys'!Z30</f>
        <v>6.25</v>
      </c>
    </row>
    <row r="320" spans="1:10" s="146" customFormat="1" x14ac:dyDescent="0.25">
      <c r="A320" s="279"/>
      <c r="B320" s="282"/>
      <c r="C320" s="288"/>
      <c r="D320" s="157">
        <f>'15 anys'!G31</f>
        <v>8.3333333333333339</v>
      </c>
      <c r="E320" s="157">
        <f>'15 anys'!J31</f>
        <v>7.5</v>
      </c>
      <c r="F320" s="140">
        <f>'15 anys'!K31</f>
        <v>7.916666666666667</v>
      </c>
      <c r="G320" s="157">
        <f>'15 anys'!N31</f>
        <v>7</v>
      </c>
      <c r="H320" s="157">
        <f>'15 anys'!T31</f>
        <v>8</v>
      </c>
      <c r="I320" s="140">
        <f>'15 anys'!U31</f>
        <v>7.5</v>
      </c>
      <c r="J320" s="116">
        <f>'15 anys'!Z31</f>
        <v>7.7083333333333339</v>
      </c>
    </row>
    <row r="321" spans="1:10" s="146" customFormat="1" x14ac:dyDescent="0.25">
      <c r="A321" s="279"/>
      <c r="B321" s="282"/>
      <c r="C321" s="288"/>
      <c r="D321" s="157">
        <f>'15 anys'!G33</f>
        <v>9</v>
      </c>
      <c r="E321" s="157">
        <f>'15 anys'!J33</f>
        <v>10</v>
      </c>
      <c r="F321" s="140">
        <f>'15 anys'!K33</f>
        <v>9.5</v>
      </c>
      <c r="G321" s="157">
        <f>'15 anys'!N33</f>
        <v>10</v>
      </c>
      <c r="H321" s="157">
        <f>'15 anys'!T33</f>
        <v>9.5</v>
      </c>
      <c r="I321" s="140">
        <f>'15 anys'!U33</f>
        <v>9.75</v>
      </c>
      <c r="J321" s="116">
        <f>'15 anys'!Z33</f>
        <v>9.3125</v>
      </c>
    </row>
    <row r="322" spans="1:10" s="146" customFormat="1" x14ac:dyDescent="0.25">
      <c r="A322" s="279"/>
      <c r="B322" s="282"/>
      <c r="C322" s="288"/>
      <c r="D322" s="157">
        <f>'15 anys'!G37</f>
        <v>5.25</v>
      </c>
      <c r="E322" s="157">
        <f>'15 anys'!J37</f>
        <v>5</v>
      </c>
      <c r="F322" s="140">
        <f>'15 anys'!K37</f>
        <v>5.125</v>
      </c>
      <c r="G322" s="157">
        <f>'15 anys'!N37</f>
        <v>2</v>
      </c>
      <c r="H322" s="157">
        <f>'15 anys'!T37</f>
        <v>6</v>
      </c>
      <c r="I322" s="140">
        <f>'15 anys'!U37</f>
        <v>4</v>
      </c>
      <c r="J322" s="116">
        <f>'15 anys'!Z37</f>
        <v>5.041666666666667</v>
      </c>
    </row>
    <row r="323" spans="1:10" s="146" customFormat="1" x14ac:dyDescent="0.25">
      <c r="A323" s="279"/>
      <c r="B323" s="282"/>
      <c r="C323" s="288"/>
      <c r="D323" s="157">
        <f>'15 anys'!G39</f>
        <v>4</v>
      </c>
      <c r="E323" s="157">
        <f>'15 anys'!J39</f>
        <v>4</v>
      </c>
      <c r="F323" s="140">
        <f>'15 anys'!K39</f>
        <v>4</v>
      </c>
      <c r="G323" s="157">
        <f>'15 anys'!N39</f>
        <v>1</v>
      </c>
      <c r="H323" s="157">
        <f>'15 anys'!T39</f>
        <v>4</v>
      </c>
      <c r="I323" s="140">
        <f>'15 anys'!U39</f>
        <v>2.5</v>
      </c>
      <c r="J323" s="116">
        <f>'15 anys'!Z39</f>
        <v>3.5</v>
      </c>
    </row>
    <row r="324" spans="1:10" s="146" customFormat="1" x14ac:dyDescent="0.25">
      <c r="A324" s="279"/>
      <c r="B324" s="282"/>
      <c r="C324" s="288"/>
      <c r="D324" s="157">
        <f>'15 anys'!G40</f>
        <v>4</v>
      </c>
      <c r="E324" s="157">
        <f>'15 anys'!J40</f>
        <v>6</v>
      </c>
      <c r="F324" s="140">
        <f>'15 anys'!K40</f>
        <v>5</v>
      </c>
      <c r="G324" s="157">
        <f>'15 anys'!N40</f>
        <v>1</v>
      </c>
      <c r="H324" s="157">
        <f>'15 anys'!T40</f>
        <v>5.5</v>
      </c>
      <c r="I324" s="140">
        <f>'15 anys'!U40</f>
        <v>3.25</v>
      </c>
      <c r="J324" s="116">
        <f>'15 anys'!Z40</f>
        <v>4.416666666666667</v>
      </c>
    </row>
    <row r="325" spans="1:10" s="146" customFormat="1" x14ac:dyDescent="0.25">
      <c r="A325" s="279"/>
      <c r="B325" s="282"/>
      <c r="C325" s="288"/>
      <c r="D325" s="157">
        <f>'15 anys'!G43</f>
        <v>4.666666666666667</v>
      </c>
      <c r="E325" s="157">
        <f>'15 anys'!J43</f>
        <v>4.5</v>
      </c>
      <c r="F325" s="140">
        <f>'15 anys'!K43</f>
        <v>4.5833333333333339</v>
      </c>
      <c r="G325" s="157">
        <f>'15 anys'!N43</f>
        <v>2</v>
      </c>
      <c r="H325" s="157">
        <f>'15 anys'!T43</f>
        <v>4</v>
      </c>
      <c r="I325" s="140">
        <f>'15 anys'!U43</f>
        <v>3</v>
      </c>
      <c r="J325" s="116">
        <f>'15 anys'!Z43</f>
        <v>2.6458333333333335</v>
      </c>
    </row>
    <row r="326" spans="1:10" s="146" customFormat="1" x14ac:dyDescent="0.25">
      <c r="A326" s="279"/>
      <c r="B326" s="282"/>
      <c r="C326" s="288"/>
      <c r="D326" s="157">
        <f>'15 anys'!G44</f>
        <v>1</v>
      </c>
      <c r="E326" s="157">
        <f>'15 anys'!J44</f>
        <v>1</v>
      </c>
      <c r="F326" s="140">
        <f>'15 anys'!K44</f>
        <v>1</v>
      </c>
      <c r="G326" s="157">
        <f>'15 anys'!N44</f>
        <v>1</v>
      </c>
      <c r="H326" s="157">
        <f>'15 anys'!T44</f>
        <v>1</v>
      </c>
      <c r="I326" s="140">
        <f>'15 anys'!U44</f>
        <v>1</v>
      </c>
      <c r="J326" s="116">
        <f>'15 anys'!Z44</f>
        <v>1</v>
      </c>
    </row>
    <row r="327" spans="1:10" s="146" customFormat="1" x14ac:dyDescent="0.25">
      <c r="A327" s="279"/>
      <c r="B327" s="282"/>
      <c r="C327" s="288"/>
      <c r="D327" s="157">
        <f>'15 anys'!G49</f>
        <v>8.4</v>
      </c>
      <c r="E327" s="157">
        <f>'15 anys'!J49</f>
        <v>8</v>
      </c>
      <c r="F327" s="140">
        <f>'15 anys'!K49</f>
        <v>8.1999999999999993</v>
      </c>
      <c r="G327" s="157">
        <f>'15 anys'!N49</f>
        <v>5</v>
      </c>
      <c r="H327" s="157">
        <f>'15 anys'!T49</f>
        <v>8</v>
      </c>
      <c r="I327" s="140">
        <f>'15 anys'!U49</f>
        <v>6.5</v>
      </c>
      <c r="J327" s="116">
        <f>'15 anys'!Z49</f>
        <v>7.2333333333333334</v>
      </c>
    </row>
    <row r="328" spans="1:10" s="146" customFormat="1" x14ac:dyDescent="0.25">
      <c r="A328" s="279"/>
      <c r="B328" s="282"/>
      <c r="C328" s="288"/>
      <c r="D328" s="157">
        <f>'15 anys'!G62</f>
        <v>5.5</v>
      </c>
      <c r="E328" s="157">
        <f>'15 anys'!J62</f>
        <v>6</v>
      </c>
      <c r="F328" s="140">
        <f>'15 anys'!K62</f>
        <v>5.75</v>
      </c>
      <c r="G328" s="157">
        <f>'15 anys'!N62</f>
        <v>3</v>
      </c>
      <c r="H328" s="157">
        <f>'15 anys'!T62</f>
        <v>6</v>
      </c>
      <c r="I328" s="140">
        <f>'15 anys'!U62</f>
        <v>4.5</v>
      </c>
      <c r="J328" s="116">
        <f>'15 anys'!Z62</f>
        <v>5.75</v>
      </c>
    </row>
    <row r="329" spans="1:10" s="146" customFormat="1" x14ac:dyDescent="0.25">
      <c r="A329" s="279"/>
      <c r="B329" s="282"/>
      <c r="C329" s="288"/>
      <c r="D329" s="157">
        <f>'15 anys'!G63</f>
        <v>7.25</v>
      </c>
      <c r="E329" s="157">
        <f>'15 anys'!J63</f>
        <v>8.5</v>
      </c>
      <c r="F329" s="140">
        <f>'15 anys'!K63</f>
        <v>7.875</v>
      </c>
      <c r="G329" s="157">
        <f>'15 anys'!N63</f>
        <v>4</v>
      </c>
      <c r="H329" s="157">
        <f>'15 anys'!T63</f>
        <v>7.5</v>
      </c>
      <c r="I329" s="140">
        <f>'15 anys'!U63</f>
        <v>5.75</v>
      </c>
      <c r="J329" s="116">
        <f>'15 anys'!Z63</f>
        <v>6.875</v>
      </c>
    </row>
    <row r="330" spans="1:10" s="146" customFormat="1" x14ac:dyDescent="0.25">
      <c r="A330" s="279"/>
      <c r="B330" s="282"/>
      <c r="C330" s="288"/>
      <c r="D330" s="157">
        <f>'15 anys'!G64</f>
        <v>8.75</v>
      </c>
      <c r="E330" s="157">
        <f>'15 anys'!J64</f>
        <v>9</v>
      </c>
      <c r="F330" s="140">
        <f>'15 anys'!K64</f>
        <v>8.875</v>
      </c>
      <c r="G330" s="157">
        <f>'15 anys'!N64</f>
        <v>8.5</v>
      </c>
      <c r="H330" s="157">
        <f>'15 anys'!T64</f>
        <v>8</v>
      </c>
      <c r="I330" s="140">
        <f>'15 anys'!U64</f>
        <v>8.25</v>
      </c>
      <c r="J330" s="116">
        <f>'15 anys'!Z64</f>
        <v>8.375</v>
      </c>
    </row>
    <row r="331" spans="1:10" s="146" customFormat="1" x14ac:dyDescent="0.25">
      <c r="A331" s="279"/>
      <c r="B331" s="282"/>
      <c r="C331" s="288"/>
      <c r="D331" s="157">
        <f>'15 anys'!G66</f>
        <v>5.75</v>
      </c>
      <c r="E331" s="157">
        <f>'15 anys'!J66</f>
        <v>5.5</v>
      </c>
      <c r="F331" s="140">
        <f>'15 anys'!K66</f>
        <v>5.625</v>
      </c>
      <c r="G331" s="157">
        <f>'15 anys'!N66</f>
        <v>1</v>
      </c>
      <c r="H331" s="157">
        <f>'15 anys'!T66</f>
        <v>6.5</v>
      </c>
      <c r="I331" s="140">
        <f>'15 anys'!U66</f>
        <v>3.75</v>
      </c>
      <c r="J331" s="116">
        <f>'15 anys'!Z66</f>
        <v>5.125</v>
      </c>
    </row>
    <row r="332" spans="1:10" s="146" customFormat="1" x14ac:dyDescent="0.25">
      <c r="A332" s="279"/>
      <c r="B332" s="282"/>
      <c r="C332" s="288"/>
      <c r="D332" s="157">
        <f>'15 anys'!G71</f>
        <v>6.75</v>
      </c>
      <c r="E332" s="157">
        <f>'15 anys'!J71</f>
        <v>8</v>
      </c>
      <c r="F332" s="140">
        <f>'15 anys'!K71</f>
        <v>7.375</v>
      </c>
      <c r="G332" s="157">
        <f>'15 anys'!N71</f>
        <v>6</v>
      </c>
      <c r="H332" s="157">
        <f>'15 anys'!T71</f>
        <v>8</v>
      </c>
      <c r="I332" s="140">
        <f>'15 anys'!U71</f>
        <v>7</v>
      </c>
      <c r="J332" s="116">
        <f>'15 anys'!Z71</f>
        <v>7.59375</v>
      </c>
    </row>
    <row r="333" spans="1:10" s="146" customFormat="1" x14ac:dyDescent="0.25">
      <c r="A333" s="279"/>
      <c r="B333" s="282"/>
      <c r="C333" s="288"/>
      <c r="D333" s="157">
        <f>'15 anys'!G76</f>
        <v>5.5</v>
      </c>
      <c r="E333" s="157">
        <f>'15 anys'!J76</f>
        <v>7.5</v>
      </c>
      <c r="F333" s="140">
        <f>'15 anys'!K76</f>
        <v>6.5</v>
      </c>
      <c r="G333" s="157">
        <f>'15 anys'!N76</f>
        <v>3</v>
      </c>
      <c r="H333" s="157">
        <f>'15 anys'!T76</f>
        <v>5</v>
      </c>
      <c r="I333" s="140">
        <f>'15 anys'!U76</f>
        <v>4</v>
      </c>
      <c r="J333" s="116">
        <f>'15 anys'!Z76</f>
        <v>5.5</v>
      </c>
    </row>
    <row r="334" spans="1:10" s="146" customFormat="1" x14ac:dyDescent="0.25">
      <c r="A334" s="279"/>
      <c r="B334" s="282"/>
      <c r="C334" s="288"/>
      <c r="D334" s="157">
        <f>'15 anys'!G79</f>
        <v>1.25</v>
      </c>
      <c r="E334" s="157">
        <f>'15 anys'!J79</f>
        <v>2.5</v>
      </c>
      <c r="F334" s="140">
        <f>'15 anys'!K79</f>
        <v>1.875</v>
      </c>
      <c r="G334" s="157">
        <f>'15 anys'!N79</f>
        <v>1</v>
      </c>
      <c r="H334" s="36"/>
      <c r="I334" s="140">
        <f>'15 anys'!U79</f>
        <v>1</v>
      </c>
      <c r="J334" s="116">
        <f>'15 anys'!Z79</f>
        <v>1.175</v>
      </c>
    </row>
    <row r="335" spans="1:10" s="146" customFormat="1" x14ac:dyDescent="0.25">
      <c r="A335" s="279"/>
      <c r="B335" s="282"/>
      <c r="C335" s="288"/>
      <c r="D335" s="157">
        <f>'15 anys'!G80</f>
        <v>6.666666666666667</v>
      </c>
      <c r="E335" s="157">
        <f>'15 anys'!J80</f>
        <v>9</v>
      </c>
      <c r="F335" s="140">
        <f>'15 anys'!K80</f>
        <v>7.8333333333333339</v>
      </c>
      <c r="G335" s="157">
        <f>'15 anys'!N80</f>
        <v>7</v>
      </c>
      <c r="H335" s="157">
        <f>'15 anys'!T80</f>
        <v>8.6666666666666661</v>
      </c>
      <c r="I335" s="140">
        <f>'15 anys'!U80</f>
        <v>7.833333333333333</v>
      </c>
      <c r="J335" s="116">
        <f>'15 anys'!Z80</f>
        <v>7.5555555555555562</v>
      </c>
    </row>
    <row r="336" spans="1:10" s="146" customFormat="1" x14ac:dyDescent="0.25">
      <c r="A336" s="279"/>
      <c r="B336" s="282"/>
      <c r="C336" s="288"/>
      <c r="D336" s="157">
        <f>'15 anys'!G81</f>
        <v>7.333333333333333</v>
      </c>
      <c r="E336" s="157">
        <f>'15 anys'!J81</f>
        <v>8.5</v>
      </c>
      <c r="F336" s="140">
        <f>'15 anys'!K81</f>
        <v>7.9166666666666661</v>
      </c>
      <c r="G336" s="157">
        <f>'15 anys'!N81</f>
        <v>5.5</v>
      </c>
      <c r="H336" s="157">
        <f>'15 anys'!T81</f>
        <v>8</v>
      </c>
      <c r="I336" s="140">
        <f>'15 anys'!U81</f>
        <v>6.75</v>
      </c>
      <c r="J336" s="116">
        <f>'15 anys'!Z81</f>
        <v>7.2222222222222214</v>
      </c>
    </row>
    <row r="337" spans="1:10" s="146" customFormat="1" x14ac:dyDescent="0.25">
      <c r="A337" s="279"/>
      <c r="B337" s="282"/>
      <c r="C337" s="288"/>
      <c r="D337" s="157">
        <f>'15 anys'!G82</f>
        <v>8.25</v>
      </c>
      <c r="E337" s="157">
        <f>'15 anys'!J82</f>
        <v>9</v>
      </c>
      <c r="F337" s="140">
        <f>'15 anys'!K82</f>
        <v>8.625</v>
      </c>
      <c r="G337" s="157">
        <f>'15 anys'!N82</f>
        <v>7</v>
      </c>
      <c r="H337" s="157">
        <f>'15 anys'!T82</f>
        <v>7.5</v>
      </c>
      <c r="I337" s="140">
        <f>'15 anys'!U82</f>
        <v>7.25</v>
      </c>
      <c r="J337" s="116">
        <f>'15 anys'!Z82</f>
        <v>7.958333333333333</v>
      </c>
    </row>
    <row r="338" spans="1:10" s="146" customFormat="1" x14ac:dyDescent="0.25">
      <c r="A338" s="279"/>
      <c r="B338" s="282"/>
      <c r="C338" s="288"/>
      <c r="D338" s="157">
        <f>'15 anys'!G83</f>
        <v>7.333333333333333</v>
      </c>
      <c r="E338" s="157">
        <f>'15 anys'!J83</f>
        <v>9</v>
      </c>
      <c r="F338" s="140">
        <f>'15 anys'!K83</f>
        <v>8.1666666666666661</v>
      </c>
      <c r="G338" s="157">
        <f>'15 anys'!N83</f>
        <v>6</v>
      </c>
      <c r="H338" s="157">
        <f>'15 anys'!T83</f>
        <v>8.6666666666666661</v>
      </c>
      <c r="I338" s="140">
        <f>'15 anys'!U83</f>
        <v>7.333333333333333</v>
      </c>
      <c r="J338" s="116">
        <f>'15 anys'!Z83</f>
        <v>7.5</v>
      </c>
    </row>
    <row r="339" spans="1:10" s="146" customFormat="1" x14ac:dyDescent="0.25">
      <c r="A339" s="279"/>
      <c r="B339" s="282"/>
      <c r="C339" s="288"/>
      <c r="D339" s="157">
        <f>'15 anys'!G84</f>
        <v>5.5</v>
      </c>
      <c r="E339" s="157">
        <f>'15 anys'!J84</f>
        <v>8</v>
      </c>
      <c r="F339" s="140">
        <f>'15 anys'!K84</f>
        <v>6.75</v>
      </c>
      <c r="G339" s="157">
        <f>'15 anys'!N84</f>
        <v>4.5</v>
      </c>
      <c r="H339" s="157">
        <f>'15 anys'!T84</f>
        <v>6</v>
      </c>
      <c r="I339" s="140">
        <f>'15 anys'!U84</f>
        <v>5.25</v>
      </c>
      <c r="J339" s="116">
        <f>'15 anys'!Z84</f>
        <v>6</v>
      </c>
    </row>
    <row r="340" spans="1:10" s="146" customFormat="1" x14ac:dyDescent="0.25">
      <c r="A340" s="279"/>
      <c r="B340" s="282"/>
      <c r="C340" s="288"/>
      <c r="D340" s="157">
        <f>'15 anys'!G85</f>
        <v>4.5</v>
      </c>
      <c r="E340" s="157">
        <f>'15 anys'!J85</f>
        <v>6.5</v>
      </c>
      <c r="F340" s="140">
        <f>'15 anys'!K85</f>
        <v>5.5</v>
      </c>
      <c r="G340" s="157">
        <f>'15 anys'!N85</f>
        <v>3</v>
      </c>
      <c r="H340" s="157">
        <f>'15 anys'!T85</f>
        <v>6</v>
      </c>
      <c r="I340" s="140">
        <f>'15 anys'!U85</f>
        <v>4.5</v>
      </c>
      <c r="J340" s="116">
        <f>'15 anys'!Z85</f>
        <v>5</v>
      </c>
    </row>
    <row r="341" spans="1:10" s="146" customFormat="1" x14ac:dyDescent="0.25">
      <c r="A341" s="279"/>
      <c r="B341" s="282"/>
      <c r="C341" s="288"/>
      <c r="D341" s="157">
        <f>'15 anys'!G87</f>
        <v>8.25</v>
      </c>
      <c r="E341" s="157">
        <f>'15 anys'!J87</f>
        <v>9</v>
      </c>
      <c r="F341" s="140">
        <f>'15 anys'!K87</f>
        <v>8.625</v>
      </c>
      <c r="G341" s="157">
        <f>'15 anys'!N87</f>
        <v>7.5</v>
      </c>
      <c r="H341" s="157">
        <f>'15 anys'!T87</f>
        <v>9</v>
      </c>
      <c r="I341" s="140">
        <f>'15 anys'!U87</f>
        <v>8.25</v>
      </c>
      <c r="J341" s="116">
        <f>'15 anys'!Z87</f>
        <v>8.21875</v>
      </c>
    </row>
    <row r="342" spans="1:10" s="146" customFormat="1" x14ac:dyDescent="0.25">
      <c r="A342" s="279"/>
      <c r="B342" s="282"/>
      <c r="C342" s="288"/>
      <c r="D342" s="157">
        <f>'15 anys'!G88</f>
        <v>7.666666666666667</v>
      </c>
      <c r="E342" s="157">
        <f>'15 anys'!J88</f>
        <v>8.5</v>
      </c>
      <c r="F342" s="140">
        <f>'15 anys'!K88</f>
        <v>8.0833333333333339</v>
      </c>
      <c r="G342" s="157">
        <f>'15 anys'!N88</f>
        <v>7</v>
      </c>
      <c r="H342" s="157">
        <f>'15 anys'!T88</f>
        <v>8</v>
      </c>
      <c r="I342" s="140">
        <f>'15 anys'!U88</f>
        <v>7.5</v>
      </c>
      <c r="J342" s="116">
        <f>'15 anys'!Z88</f>
        <v>8.1944444444444446</v>
      </c>
    </row>
    <row r="343" spans="1:10" s="146" customFormat="1" x14ac:dyDescent="0.25">
      <c r="A343" s="279"/>
      <c r="B343" s="282"/>
      <c r="C343" s="288"/>
      <c r="D343" s="157">
        <f>'15 anys'!G89</f>
        <v>7.333333333333333</v>
      </c>
      <c r="E343" s="157">
        <f>'15 anys'!J89</f>
        <v>8.5</v>
      </c>
      <c r="F343" s="140">
        <f>'15 anys'!K89</f>
        <v>7.9166666666666661</v>
      </c>
      <c r="G343" s="157">
        <f>'15 anys'!N89</f>
        <v>6.5</v>
      </c>
      <c r="H343" s="157">
        <f>'15 anys'!T89</f>
        <v>8.5</v>
      </c>
      <c r="I343" s="140">
        <f>'15 anys'!U89</f>
        <v>7.5</v>
      </c>
      <c r="J343" s="116">
        <f>'15 anys'!Z89</f>
        <v>6.8541666666666661</v>
      </c>
    </row>
    <row r="344" spans="1:10" s="146" customFormat="1" x14ac:dyDescent="0.25">
      <c r="A344" s="279"/>
      <c r="B344" s="282"/>
      <c r="C344" s="288"/>
      <c r="D344" s="157">
        <f>'15 anys'!G90</f>
        <v>4.75</v>
      </c>
      <c r="E344" s="157">
        <f>'15 anys'!J90</f>
        <v>5.5</v>
      </c>
      <c r="F344" s="140">
        <f>'15 anys'!K90</f>
        <v>5.125</v>
      </c>
      <c r="G344" s="157">
        <f>'15 anys'!N90</f>
        <v>3</v>
      </c>
      <c r="H344" s="157">
        <f>'15 anys'!T90</f>
        <v>7.5</v>
      </c>
      <c r="I344" s="140">
        <f>'15 anys'!U90</f>
        <v>5.25</v>
      </c>
      <c r="J344" s="116">
        <f>'15 anys'!Z90</f>
        <v>5.34375</v>
      </c>
    </row>
    <row r="345" spans="1:10" s="146" customFormat="1" x14ac:dyDescent="0.25">
      <c r="A345" s="279"/>
      <c r="B345" s="282"/>
      <c r="C345" s="288"/>
      <c r="D345" s="157">
        <f>'15 anys'!G91</f>
        <v>9.1999999999999993</v>
      </c>
      <c r="E345" s="157">
        <f>'15 anys'!J91</f>
        <v>9</v>
      </c>
      <c r="F345" s="140">
        <f>'15 anys'!K91</f>
        <v>9.1</v>
      </c>
      <c r="G345" s="157">
        <f>'15 anys'!N91</f>
        <v>7.5</v>
      </c>
      <c r="H345" s="157">
        <f>'15 anys'!T91</f>
        <v>9</v>
      </c>
      <c r="I345" s="140">
        <f>'15 anys'!U91</f>
        <v>8.25</v>
      </c>
      <c r="J345" s="116">
        <f>'15 anys'!Z91</f>
        <v>8.1166666666666671</v>
      </c>
    </row>
    <row r="346" spans="1:10" s="146" customFormat="1" x14ac:dyDescent="0.25">
      <c r="A346" s="279"/>
      <c r="B346" s="282"/>
      <c r="C346" s="288"/>
      <c r="D346" s="157">
        <f>'15 anys'!G92</f>
        <v>6.666666666666667</v>
      </c>
      <c r="E346" s="157">
        <f>'15 anys'!J92</f>
        <v>9</v>
      </c>
      <c r="F346" s="140">
        <f>'15 anys'!K92</f>
        <v>7.8333333333333339</v>
      </c>
      <c r="G346" s="157">
        <f>'15 anys'!N92</f>
        <v>6</v>
      </c>
      <c r="H346" s="157">
        <f>'15 anys'!T92</f>
        <v>9</v>
      </c>
      <c r="I346" s="140">
        <f>'15 anys'!U92</f>
        <v>7.5</v>
      </c>
      <c r="J346" s="116">
        <f>'15 anys'!Z92</f>
        <v>7.7777777777777786</v>
      </c>
    </row>
    <row r="347" spans="1:10" s="146" customFormat="1" x14ac:dyDescent="0.25">
      <c r="A347" s="279"/>
      <c r="B347" s="282"/>
      <c r="C347" s="288"/>
      <c r="D347" s="157">
        <f>'15 anys'!G94</f>
        <v>5</v>
      </c>
      <c r="E347" s="157">
        <f>'15 anys'!J94</f>
        <v>7.5</v>
      </c>
      <c r="F347" s="140">
        <f>'15 anys'!K94</f>
        <v>6.25</v>
      </c>
      <c r="G347" s="157">
        <f>'15 anys'!N94</f>
        <v>4.5</v>
      </c>
      <c r="H347" s="157">
        <f>'15 anys'!T94</f>
        <v>6</v>
      </c>
      <c r="I347" s="140">
        <f>'15 anys'!U94</f>
        <v>5.25</v>
      </c>
      <c r="J347" s="116">
        <f>'15 anys'!Z94</f>
        <v>6.5</v>
      </c>
    </row>
    <row r="348" spans="1:10" s="146" customFormat="1" x14ac:dyDescent="0.25">
      <c r="A348" s="279"/>
      <c r="B348" s="282"/>
      <c r="C348" s="288"/>
      <c r="D348" s="157">
        <f>'15 anys'!G99</f>
        <v>6</v>
      </c>
      <c r="E348" s="157">
        <f>'15 anys'!J99</f>
        <v>5.5</v>
      </c>
      <c r="F348" s="140">
        <f>'15 anys'!K99</f>
        <v>5.75</v>
      </c>
      <c r="G348" s="157">
        <f>'15 anys'!N99</f>
        <v>6</v>
      </c>
      <c r="H348" s="157">
        <f>'15 anys'!T99</f>
        <v>5</v>
      </c>
      <c r="I348" s="140">
        <f>'15 anys'!U99</f>
        <v>5.5</v>
      </c>
      <c r="J348" s="116">
        <f>'15 anys'!Z99</f>
        <v>6.05</v>
      </c>
    </row>
    <row r="349" spans="1:10" s="146" customFormat="1" x14ac:dyDescent="0.25">
      <c r="A349" s="279"/>
      <c r="B349" s="282"/>
      <c r="C349" s="288"/>
      <c r="D349" s="157">
        <f>'15 anys'!G100</f>
        <v>5</v>
      </c>
      <c r="E349" s="157">
        <f>'15 anys'!J100</f>
        <v>5.5</v>
      </c>
      <c r="F349" s="140">
        <f>'15 anys'!K100</f>
        <v>5.25</v>
      </c>
      <c r="G349" s="157">
        <f>'15 anys'!N100</f>
        <v>2</v>
      </c>
      <c r="H349" s="157">
        <f>'15 anys'!T100</f>
        <v>4.5</v>
      </c>
      <c r="I349" s="140">
        <f>'15 anys'!U100</f>
        <v>3.25</v>
      </c>
      <c r="J349" s="116">
        <f>'15 anys'!Z100</f>
        <v>5.0999999999999996</v>
      </c>
    </row>
    <row r="350" spans="1:10" s="146" customFormat="1" x14ac:dyDescent="0.25">
      <c r="A350" s="279"/>
      <c r="B350" s="282"/>
      <c r="C350" s="288"/>
      <c r="D350" s="157">
        <f>'15 anys'!G101</f>
        <v>7</v>
      </c>
      <c r="E350" s="157">
        <f>'15 anys'!J101</f>
        <v>7</v>
      </c>
      <c r="F350" s="140">
        <f>'15 anys'!K101</f>
        <v>7</v>
      </c>
      <c r="G350" s="157">
        <f>'15 anys'!N101</f>
        <v>6</v>
      </c>
      <c r="H350" s="157">
        <f>'15 anys'!T101</f>
        <v>7.5</v>
      </c>
      <c r="I350" s="140">
        <f>'15 anys'!U101</f>
        <v>6.75</v>
      </c>
      <c r="J350" s="116">
        <f>'15 anys'!Z101</f>
        <v>6.55</v>
      </c>
    </row>
    <row r="351" spans="1:10" s="146" customFormat="1" x14ac:dyDescent="0.25">
      <c r="A351" s="279"/>
      <c r="B351" s="282"/>
      <c r="C351" s="288"/>
      <c r="D351" s="157">
        <f>'15 anys'!G102</f>
        <v>5</v>
      </c>
      <c r="E351" s="157">
        <f>'15 anys'!J102</f>
        <v>7</v>
      </c>
      <c r="F351" s="140">
        <f>'15 anys'!K102</f>
        <v>6</v>
      </c>
      <c r="G351" s="157">
        <f>'15 anys'!N102</f>
        <v>7</v>
      </c>
      <c r="H351" s="157">
        <f>'15 anys'!T102</f>
        <v>6</v>
      </c>
      <c r="I351" s="140">
        <f>'15 anys'!U102</f>
        <v>6.5</v>
      </c>
      <c r="J351" s="116">
        <f>'15 anys'!Z102</f>
        <v>6.1</v>
      </c>
    </row>
    <row r="352" spans="1:10" s="146" customFormat="1" x14ac:dyDescent="0.25">
      <c r="A352" s="279"/>
      <c r="B352" s="282"/>
      <c r="C352" s="288"/>
      <c r="D352" s="157">
        <f>'15 anys'!G103</f>
        <v>7.333333333333333</v>
      </c>
      <c r="E352" s="157">
        <f>'15 anys'!J103</f>
        <v>7</v>
      </c>
      <c r="F352" s="140">
        <f>'15 anys'!K103</f>
        <v>7.1666666666666661</v>
      </c>
      <c r="G352" s="157">
        <f>'15 anys'!N103</f>
        <v>8</v>
      </c>
      <c r="H352" s="157">
        <f>'15 anys'!T103</f>
        <v>7</v>
      </c>
      <c r="I352" s="140">
        <f>'15 anys'!U103</f>
        <v>7.5</v>
      </c>
      <c r="J352" s="116">
        <f>'15 anys'!Z103</f>
        <v>6.5333333333333332</v>
      </c>
    </row>
    <row r="353" spans="1:10" s="146" customFormat="1" x14ac:dyDescent="0.25">
      <c r="A353" s="279"/>
      <c r="B353" s="282"/>
      <c r="C353" s="288"/>
      <c r="D353" s="157">
        <f>'15 anys'!G104</f>
        <v>5</v>
      </c>
      <c r="E353" s="157">
        <f>'15 anys'!J104</f>
        <v>6</v>
      </c>
      <c r="F353" s="140">
        <f>'15 anys'!K104</f>
        <v>5.5</v>
      </c>
      <c r="G353" s="157">
        <f>'15 anys'!N104</f>
        <v>5</v>
      </c>
      <c r="H353" s="157">
        <f>'15 anys'!T104</f>
        <v>4.5</v>
      </c>
      <c r="I353" s="140">
        <f>'15 anys'!U104</f>
        <v>4.75</v>
      </c>
      <c r="J353" s="116">
        <f>'15 anys'!Z104</f>
        <v>5.45</v>
      </c>
    </row>
    <row r="354" spans="1:10" s="146" customFormat="1" x14ac:dyDescent="0.25">
      <c r="A354" s="279"/>
      <c r="B354" s="282"/>
      <c r="C354" s="289"/>
      <c r="D354" s="155">
        <f>'15 anys'!G106</f>
        <v>5</v>
      </c>
      <c r="E354" s="155">
        <f>'15 anys'!J106</f>
        <v>5</v>
      </c>
      <c r="F354" s="141">
        <f>'15 anys'!K106</f>
        <v>5</v>
      </c>
      <c r="G354" s="155">
        <f>'15 anys'!N106</f>
        <v>2</v>
      </c>
      <c r="H354" s="155">
        <f>'15 anys'!T106</f>
        <v>4</v>
      </c>
      <c r="I354" s="141">
        <f>'15 anys'!U106</f>
        <v>3</v>
      </c>
      <c r="J354" s="118">
        <f>'15 anys'!Z106</f>
        <v>4.8</v>
      </c>
    </row>
    <row r="355" spans="1:10" s="146" customFormat="1" x14ac:dyDescent="0.25">
      <c r="A355" s="279"/>
      <c r="B355" s="282"/>
      <c r="C355" s="284" t="s">
        <v>92</v>
      </c>
      <c r="D355" s="157">
        <f>'15 anys'!G3</f>
        <v>2</v>
      </c>
      <c r="E355" s="157">
        <f>'15 anys'!J3</f>
        <v>1.5</v>
      </c>
      <c r="F355" s="140">
        <f>'15 anys'!K3</f>
        <v>1.75</v>
      </c>
      <c r="G355" s="157">
        <f>'15 anys'!N3</f>
        <v>1.5</v>
      </c>
      <c r="H355" s="157">
        <f>'15 anys'!T3</f>
        <v>3.3333333333333335</v>
      </c>
      <c r="I355" s="140">
        <f>'15 anys'!U3</f>
        <v>2.416666666666667</v>
      </c>
      <c r="J355" s="116">
        <f>'15 anys'!Z3</f>
        <v>2.541666666666667</v>
      </c>
    </row>
    <row r="356" spans="1:10" s="146" customFormat="1" x14ac:dyDescent="0.25">
      <c r="A356" s="279"/>
      <c r="B356" s="282"/>
      <c r="C356" s="285"/>
      <c r="D356" s="157">
        <f>'15 anys'!G4</f>
        <v>5.333333333333333</v>
      </c>
      <c r="E356" s="157">
        <f>'15 anys'!J4</f>
        <v>7.5</v>
      </c>
      <c r="F356" s="140">
        <f>'15 anys'!K4</f>
        <v>6.4166666666666661</v>
      </c>
      <c r="G356" s="157">
        <f>'15 anys'!N4</f>
        <v>5</v>
      </c>
      <c r="H356" s="157">
        <f>'15 anys'!T4</f>
        <v>6</v>
      </c>
      <c r="I356" s="140">
        <f>'15 anys'!U4</f>
        <v>5.5</v>
      </c>
      <c r="J356" s="116">
        <f>'15 anys'!Z4</f>
        <v>6.2291666666666661</v>
      </c>
    </row>
    <row r="357" spans="1:10" s="146" customFormat="1" x14ac:dyDescent="0.25">
      <c r="A357" s="279"/>
      <c r="B357" s="282"/>
      <c r="C357" s="285"/>
      <c r="D357" s="157">
        <f>'15 anys'!G8</f>
        <v>6</v>
      </c>
      <c r="E357" s="157">
        <f>'15 anys'!J8</f>
        <v>7.5</v>
      </c>
      <c r="F357" s="140">
        <f>'15 anys'!K8</f>
        <v>6.75</v>
      </c>
      <c r="G357" s="157">
        <f>'15 anys'!N8</f>
        <v>6</v>
      </c>
      <c r="H357" s="157">
        <f>'15 anys'!T8</f>
        <v>6.333333333333333</v>
      </c>
      <c r="I357" s="140">
        <f>'15 anys'!U8</f>
        <v>6.1666666666666661</v>
      </c>
      <c r="J357" s="116">
        <f>'15 anys'!Z8</f>
        <v>6.7291666666666661</v>
      </c>
    </row>
    <row r="358" spans="1:10" s="146" customFormat="1" x14ac:dyDescent="0.25">
      <c r="A358" s="279"/>
      <c r="B358" s="282"/>
      <c r="C358" s="285"/>
      <c r="D358" s="157">
        <f>'15 anys'!G11</f>
        <v>1</v>
      </c>
      <c r="E358" s="157">
        <f>'15 anys'!J11</f>
        <v>1.5</v>
      </c>
      <c r="F358" s="140">
        <f>'15 anys'!K11</f>
        <v>1.25</v>
      </c>
      <c r="G358" s="157">
        <f>'15 anys'!N11</f>
        <v>1</v>
      </c>
      <c r="H358" s="157">
        <f>'15 anys'!T11</f>
        <v>1</v>
      </c>
      <c r="I358" s="140">
        <f>'15 anys'!U11</f>
        <v>1</v>
      </c>
      <c r="J358" s="116">
        <f>'15 anys'!Z11</f>
        <v>1.05</v>
      </c>
    </row>
    <row r="359" spans="1:10" s="146" customFormat="1" x14ac:dyDescent="0.25">
      <c r="A359" s="279"/>
      <c r="B359" s="282"/>
      <c r="C359" s="285"/>
      <c r="D359" s="157">
        <f>'15 anys'!G17</f>
        <v>8</v>
      </c>
      <c r="E359" s="157">
        <f>'15 anys'!J17</f>
        <v>9.5</v>
      </c>
      <c r="F359" s="140">
        <f>'15 anys'!K17</f>
        <v>8.75</v>
      </c>
      <c r="G359" s="157">
        <f>'15 anys'!N17</f>
        <v>9.5</v>
      </c>
      <c r="H359" s="157">
        <f>'15 anys'!T17</f>
        <v>8.5</v>
      </c>
      <c r="I359" s="140">
        <f>'15 anys'!U17</f>
        <v>9</v>
      </c>
      <c r="J359" s="116">
        <f>'15 anys'!Z17</f>
        <v>8.75</v>
      </c>
    </row>
    <row r="360" spans="1:10" s="146" customFormat="1" x14ac:dyDescent="0.25">
      <c r="A360" s="279"/>
      <c r="B360" s="282"/>
      <c r="C360" s="285"/>
      <c r="D360" s="147">
        <f>'15 anys'!G18</f>
        <v>4.333333333333333</v>
      </c>
      <c r="E360" s="147">
        <f>'15 anys'!J18</f>
        <v>7</v>
      </c>
      <c r="F360" s="148">
        <f>'15 anys'!K18</f>
        <v>5.6666666666666661</v>
      </c>
      <c r="G360" s="147">
        <f>'15 anys'!N18</f>
        <v>4.5</v>
      </c>
      <c r="H360" s="147">
        <f>'15 anys'!T18</f>
        <v>6</v>
      </c>
      <c r="I360" s="148">
        <f>'15 anys'!U18</f>
        <v>5.25</v>
      </c>
      <c r="J360" s="116">
        <f>'15 anys'!Z18</f>
        <v>6.2291666666666661</v>
      </c>
    </row>
    <row r="361" spans="1:10" s="146" customFormat="1" x14ac:dyDescent="0.25">
      <c r="A361" s="279"/>
      <c r="B361" s="282"/>
      <c r="C361" s="285"/>
      <c r="D361" s="157">
        <f>'15 anys'!G20</f>
        <v>9.6666666666666661</v>
      </c>
      <c r="E361" s="157">
        <f>'15 anys'!J20</f>
        <v>9.5</v>
      </c>
      <c r="F361" s="140">
        <f>'15 anys'!K20</f>
        <v>9.5833333333333321</v>
      </c>
      <c r="G361" s="157">
        <f>'15 anys'!N20</f>
        <v>10</v>
      </c>
      <c r="H361" s="157">
        <f>'15 anys'!T20</f>
        <v>10</v>
      </c>
      <c r="I361" s="140">
        <f>'15 anys'!U20</f>
        <v>10</v>
      </c>
      <c r="J361" s="116">
        <f>'15 anys'!Z20</f>
        <v>9.5166666666666657</v>
      </c>
    </row>
    <row r="362" spans="1:10" s="146" customFormat="1" x14ac:dyDescent="0.25">
      <c r="A362" s="279"/>
      <c r="B362" s="282"/>
      <c r="C362" s="285"/>
      <c r="D362" s="157">
        <f>'15 anys'!G21</f>
        <v>5.333333333333333</v>
      </c>
      <c r="E362" s="157">
        <f>'15 anys'!J21</f>
        <v>8.5</v>
      </c>
      <c r="F362" s="140">
        <f>'15 anys'!K21</f>
        <v>6.9166666666666661</v>
      </c>
      <c r="G362" s="157">
        <f>'15 anys'!N21</f>
        <v>7.5</v>
      </c>
      <c r="H362" s="157">
        <f>'15 anys'!T21</f>
        <v>8.5</v>
      </c>
      <c r="I362" s="140">
        <f>'15 anys'!U21</f>
        <v>8</v>
      </c>
      <c r="J362" s="116">
        <f>'15 anys'!Z21</f>
        <v>6.9833333333333325</v>
      </c>
    </row>
    <row r="363" spans="1:10" s="146" customFormat="1" x14ac:dyDescent="0.25">
      <c r="A363" s="279"/>
      <c r="B363" s="282"/>
      <c r="C363" s="285"/>
      <c r="D363" s="157">
        <f>'15 anys'!G25</f>
        <v>6.666666666666667</v>
      </c>
      <c r="E363" s="157">
        <f>'15 anys'!J25</f>
        <v>8</v>
      </c>
      <c r="F363" s="140">
        <f>'15 anys'!K25</f>
        <v>7.3333333333333339</v>
      </c>
      <c r="G363" s="157">
        <f>'15 anys'!N25</f>
        <v>5</v>
      </c>
      <c r="H363" s="157">
        <f>'15 anys'!T25</f>
        <v>6.666666666666667</v>
      </c>
      <c r="I363" s="140">
        <f>'15 anys'!U25</f>
        <v>5.8333333333333339</v>
      </c>
      <c r="J363" s="116">
        <f>'15 anys'!Z25</f>
        <v>7.0555555555555562</v>
      </c>
    </row>
    <row r="364" spans="1:10" s="146" customFormat="1" x14ac:dyDescent="0.25">
      <c r="A364" s="279"/>
      <c r="B364" s="282"/>
      <c r="C364" s="285"/>
      <c r="D364" s="157">
        <f>'15 anys'!G26</f>
        <v>5.666666666666667</v>
      </c>
      <c r="E364" s="157">
        <f>'15 anys'!J26</f>
        <v>8</v>
      </c>
      <c r="F364" s="140">
        <f>'15 anys'!K26</f>
        <v>6.8333333333333339</v>
      </c>
      <c r="G364" s="157">
        <f>'15 anys'!N26</f>
        <v>5</v>
      </c>
      <c r="H364" s="157">
        <f>'15 anys'!T26</f>
        <v>7</v>
      </c>
      <c r="I364" s="140">
        <f>'15 anys'!U26</f>
        <v>6</v>
      </c>
      <c r="J364" s="116">
        <f>'15 anys'!Z26</f>
        <v>6.6111111111111116</v>
      </c>
    </row>
    <row r="365" spans="1:10" s="146" customFormat="1" x14ac:dyDescent="0.25">
      <c r="A365" s="279"/>
      <c r="B365" s="282"/>
      <c r="C365" s="285"/>
      <c r="D365" s="157">
        <f>'15 anys'!G29</f>
        <v>8.3333333333333339</v>
      </c>
      <c r="E365" s="157">
        <f>'15 anys'!J29</f>
        <v>9.5</v>
      </c>
      <c r="F365" s="140">
        <f>'15 anys'!K29</f>
        <v>8.9166666666666679</v>
      </c>
      <c r="G365" s="157">
        <f>'15 anys'!N29</f>
        <v>7</v>
      </c>
      <c r="H365" s="157">
        <f>'15 anys'!T29</f>
        <v>8</v>
      </c>
      <c r="I365" s="140">
        <f>'15 anys'!U29</f>
        <v>7.5</v>
      </c>
      <c r="J365" s="116">
        <f>'15 anys'!Z29</f>
        <v>8.6041666666666679</v>
      </c>
    </row>
    <row r="366" spans="1:10" s="146" customFormat="1" x14ac:dyDescent="0.25">
      <c r="A366" s="279"/>
      <c r="B366" s="282"/>
      <c r="C366" s="285"/>
      <c r="D366" s="157">
        <f>'15 anys'!G32</f>
        <v>1</v>
      </c>
      <c r="E366" s="157">
        <f>'15 anys'!J32</f>
        <v>3.5</v>
      </c>
      <c r="F366" s="140">
        <f>'15 anys'!K32</f>
        <v>2.25</v>
      </c>
      <c r="G366" s="157">
        <f>'15 anys'!N32</f>
        <v>1</v>
      </c>
      <c r="H366" s="157">
        <f>'15 anys'!T32</f>
        <v>3</v>
      </c>
      <c r="I366" s="140">
        <f>'15 anys'!U32</f>
        <v>2</v>
      </c>
      <c r="J366" s="116">
        <f>'15 anys'!Z32</f>
        <v>3.0625</v>
      </c>
    </row>
    <row r="367" spans="1:10" s="146" customFormat="1" x14ac:dyDescent="0.25">
      <c r="A367" s="279"/>
      <c r="B367" s="282"/>
      <c r="C367" s="285"/>
      <c r="D367" s="157">
        <f>'15 anys'!G34</f>
        <v>4</v>
      </c>
      <c r="E367" s="157">
        <f>'15 anys'!J34</f>
        <v>5</v>
      </c>
      <c r="F367" s="140">
        <f>'15 anys'!K34</f>
        <v>4.5</v>
      </c>
      <c r="G367" s="157">
        <f>'15 anys'!N34</f>
        <v>4</v>
      </c>
      <c r="H367" s="157">
        <f>'15 anys'!T34</f>
        <v>5.333333333333333</v>
      </c>
      <c r="I367" s="140">
        <f>'15 anys'!U34</f>
        <v>4.6666666666666661</v>
      </c>
      <c r="J367" s="116">
        <f>'15 anys'!Z34</f>
        <v>5.3888888888888884</v>
      </c>
    </row>
    <row r="368" spans="1:10" s="146" customFormat="1" x14ac:dyDescent="0.25">
      <c r="A368" s="279"/>
      <c r="B368" s="282"/>
      <c r="C368" s="285"/>
      <c r="D368" s="157">
        <f>'15 anys'!G35</f>
        <v>7</v>
      </c>
      <c r="E368" s="157">
        <f>'15 anys'!J35</f>
        <v>9</v>
      </c>
      <c r="F368" s="140">
        <f>'15 anys'!K35</f>
        <v>8</v>
      </c>
      <c r="G368" s="157">
        <f>'15 anys'!N35</f>
        <v>6</v>
      </c>
      <c r="H368" s="157">
        <f>'15 anys'!T35</f>
        <v>8</v>
      </c>
      <c r="I368" s="140">
        <f>'15 anys'!U35</f>
        <v>7</v>
      </c>
      <c r="J368" s="116">
        <f>'15 anys'!Z35</f>
        <v>7.666666666666667</v>
      </c>
    </row>
    <row r="369" spans="1:10" s="146" customFormat="1" x14ac:dyDescent="0.25">
      <c r="A369" s="279"/>
      <c r="B369" s="282"/>
      <c r="C369" s="285"/>
      <c r="D369" s="157">
        <f>'15 anys'!G36</f>
        <v>3</v>
      </c>
      <c r="E369" s="157">
        <f>'15 anys'!J36</f>
        <v>5</v>
      </c>
      <c r="F369" s="140">
        <f>'15 anys'!K36</f>
        <v>4</v>
      </c>
      <c r="G369" s="157">
        <f>'15 anys'!N36</f>
        <v>3</v>
      </c>
      <c r="H369" s="157">
        <f>'15 anys'!T36</f>
        <v>3.3333333333333335</v>
      </c>
      <c r="I369" s="140">
        <f>'15 anys'!U36</f>
        <v>3.166666666666667</v>
      </c>
      <c r="J369" s="116">
        <f>'15 anys'!Z36</f>
        <v>4.0555555555555562</v>
      </c>
    </row>
    <row r="370" spans="1:10" s="146" customFormat="1" x14ac:dyDescent="0.25">
      <c r="A370" s="279"/>
      <c r="B370" s="282"/>
      <c r="C370" s="285"/>
      <c r="D370" s="157">
        <f>'15 anys'!G38</f>
        <v>5.5</v>
      </c>
      <c r="E370" s="157">
        <f>'15 anys'!J38</f>
        <v>5</v>
      </c>
      <c r="F370" s="140">
        <f>'15 anys'!K38</f>
        <v>5.25</v>
      </c>
      <c r="G370" s="157">
        <f>'15 anys'!N38</f>
        <v>1</v>
      </c>
      <c r="H370" s="157">
        <f>'15 anys'!T38</f>
        <v>4</v>
      </c>
      <c r="I370" s="140">
        <f>'15 anys'!U38</f>
        <v>2.5</v>
      </c>
      <c r="J370" s="116">
        <f>'15 anys'!Z38</f>
        <v>4.6875</v>
      </c>
    </row>
    <row r="371" spans="1:10" s="146" customFormat="1" x14ac:dyDescent="0.25">
      <c r="A371" s="279"/>
      <c r="B371" s="282"/>
      <c r="C371" s="285"/>
      <c r="D371" s="157">
        <f>'15 anys'!G41</f>
        <v>7.5</v>
      </c>
      <c r="E371" s="157">
        <f>'15 anys'!J41</f>
        <v>9.5</v>
      </c>
      <c r="F371" s="140">
        <f>'15 anys'!K41</f>
        <v>8.5</v>
      </c>
      <c r="G371" s="157">
        <f>'15 anys'!N41</f>
        <v>5</v>
      </c>
      <c r="H371" s="157">
        <f>'15 anys'!T41</f>
        <v>7.5</v>
      </c>
      <c r="I371" s="140">
        <f>'15 anys'!U41</f>
        <v>6.25</v>
      </c>
      <c r="J371" s="116">
        <f>'15 anys'!Z41</f>
        <v>7.25</v>
      </c>
    </row>
    <row r="372" spans="1:10" s="146" customFormat="1" x14ac:dyDescent="0.25">
      <c r="A372" s="279"/>
      <c r="B372" s="282"/>
      <c r="C372" s="285"/>
      <c r="D372" s="157">
        <f>'15 anys'!G42</f>
        <v>7</v>
      </c>
      <c r="E372" s="157">
        <f>'15 anys'!J42</f>
        <v>7</v>
      </c>
      <c r="F372" s="140">
        <f>'15 anys'!K42</f>
        <v>7</v>
      </c>
      <c r="G372" s="157">
        <f>'15 anys'!N42</f>
        <v>5</v>
      </c>
      <c r="H372" s="157">
        <f>'15 anys'!T42</f>
        <v>7</v>
      </c>
      <c r="I372" s="140">
        <f>'15 anys'!U42</f>
        <v>6</v>
      </c>
      <c r="J372" s="116">
        <f>'15 anys'!Z42</f>
        <v>6.333333333333333</v>
      </c>
    </row>
    <row r="373" spans="1:10" s="146" customFormat="1" x14ac:dyDescent="0.25">
      <c r="A373" s="279"/>
      <c r="B373" s="282"/>
      <c r="C373" s="285"/>
      <c r="D373" s="157">
        <f>'15 anys'!G45</f>
        <v>7.666666666666667</v>
      </c>
      <c r="E373" s="157">
        <f>'15 anys'!J45</f>
        <v>7.5</v>
      </c>
      <c r="F373" s="140">
        <f>'15 anys'!K45</f>
        <v>7.5833333333333339</v>
      </c>
      <c r="G373" s="157">
        <f>'15 anys'!N45</f>
        <v>5</v>
      </c>
      <c r="H373" s="157">
        <f>'15 anys'!T45</f>
        <v>7.333333333333333</v>
      </c>
      <c r="I373" s="140">
        <f>'15 anys'!U45</f>
        <v>6.1666666666666661</v>
      </c>
      <c r="J373" s="116">
        <f>'15 anys'!Z45</f>
        <v>6.583333333333333</v>
      </c>
    </row>
    <row r="374" spans="1:10" s="146" customFormat="1" x14ac:dyDescent="0.25">
      <c r="A374" s="279"/>
      <c r="B374" s="282"/>
      <c r="C374" s="285"/>
      <c r="D374" s="157">
        <f>'15 anys'!G46</f>
        <v>6</v>
      </c>
      <c r="E374" s="157">
        <f>'15 anys'!J46</f>
        <v>7</v>
      </c>
      <c r="F374" s="140">
        <f>'15 anys'!K46</f>
        <v>6.5</v>
      </c>
      <c r="G374" s="157">
        <f>'15 anys'!N46</f>
        <v>5</v>
      </c>
      <c r="H374" s="157">
        <f>'15 anys'!T46</f>
        <v>6.333333333333333</v>
      </c>
      <c r="I374" s="140">
        <f>'15 anys'!U46</f>
        <v>5.6666666666666661</v>
      </c>
      <c r="J374" s="116">
        <f>'15 anys'!Z46</f>
        <v>6.7222222222222214</v>
      </c>
    </row>
    <row r="375" spans="1:10" s="146" customFormat="1" x14ac:dyDescent="0.25">
      <c r="A375" s="279"/>
      <c r="B375" s="282"/>
      <c r="C375" s="285"/>
      <c r="D375" s="157">
        <f>'15 anys'!G47</f>
        <v>8.5</v>
      </c>
      <c r="E375" s="157">
        <f>'15 anys'!J47</f>
        <v>9.5</v>
      </c>
      <c r="F375" s="140">
        <f>'15 anys'!K47</f>
        <v>9</v>
      </c>
      <c r="G375" s="157">
        <f>'15 anys'!N47</f>
        <v>6</v>
      </c>
      <c r="H375" s="157">
        <f>'15 anys'!T47</f>
        <v>8</v>
      </c>
      <c r="I375" s="140">
        <f>'15 anys'!U47</f>
        <v>7</v>
      </c>
      <c r="J375" s="116">
        <f>'15 anys'!Z47</f>
        <v>8.25</v>
      </c>
    </row>
    <row r="376" spans="1:10" s="146" customFormat="1" x14ac:dyDescent="0.25">
      <c r="A376" s="279"/>
      <c r="B376" s="282"/>
      <c r="C376" s="285"/>
      <c r="D376" s="157">
        <f>'15 anys'!G48</f>
        <v>6.666666666666667</v>
      </c>
      <c r="E376" s="157">
        <f>'15 anys'!J48</f>
        <v>7</v>
      </c>
      <c r="F376" s="140">
        <f>'15 anys'!K48</f>
        <v>6.8333333333333339</v>
      </c>
      <c r="G376" s="157">
        <f>'15 anys'!N48</f>
        <v>5</v>
      </c>
      <c r="H376" s="157">
        <f>'15 anys'!T48</f>
        <v>6</v>
      </c>
      <c r="I376" s="140">
        <f>'15 anys'!U48</f>
        <v>5.5</v>
      </c>
      <c r="J376" s="116">
        <f>'15 anys'!Z48</f>
        <v>6.4444444444444455</v>
      </c>
    </row>
    <row r="377" spans="1:10" s="146" customFormat="1" x14ac:dyDescent="0.25">
      <c r="A377" s="279"/>
      <c r="B377" s="282"/>
      <c r="C377" s="285"/>
      <c r="D377" s="157">
        <f>'15 anys'!G50</f>
        <v>6.333333333333333</v>
      </c>
      <c r="E377" s="157">
        <f>'15 anys'!J50</f>
        <v>9</v>
      </c>
      <c r="F377" s="140">
        <f>'15 anys'!K50</f>
        <v>7.6666666666666661</v>
      </c>
      <c r="G377" s="157">
        <f>'15 anys'!N50</f>
        <v>8</v>
      </c>
      <c r="H377" s="157">
        <f>'15 anys'!T50</f>
        <v>7</v>
      </c>
      <c r="I377" s="140">
        <f>'15 anys'!U50</f>
        <v>7.5</v>
      </c>
      <c r="J377" s="116">
        <f>'15 anys'!Z50</f>
        <v>7.7222222222222214</v>
      </c>
    </row>
    <row r="378" spans="1:10" s="146" customFormat="1" x14ac:dyDescent="0.25">
      <c r="A378" s="279"/>
      <c r="B378" s="282"/>
      <c r="C378" s="285"/>
      <c r="D378" s="157">
        <f>'15 anys'!G52</f>
        <v>9</v>
      </c>
      <c r="E378" s="157">
        <f>'15 anys'!J52</f>
        <v>8</v>
      </c>
      <c r="F378" s="140">
        <f>'15 anys'!K52</f>
        <v>8.5</v>
      </c>
      <c r="G378" s="157">
        <f>'15 anys'!N52</f>
        <v>8</v>
      </c>
      <c r="H378" s="157">
        <f>'15 anys'!T52</f>
        <v>8.6666666666666661</v>
      </c>
      <c r="I378" s="140">
        <f>'15 anys'!U52</f>
        <v>8.3333333333333321</v>
      </c>
      <c r="J378" s="116">
        <f>'15 anys'!Z52</f>
        <v>8.2777777777777768</v>
      </c>
    </row>
    <row r="379" spans="1:10" s="146" customFormat="1" x14ac:dyDescent="0.25">
      <c r="A379" s="279"/>
      <c r="B379" s="282"/>
      <c r="C379" s="285"/>
      <c r="D379" s="157">
        <f>'15 anys'!G53</f>
        <v>8.6666666666666661</v>
      </c>
      <c r="E379" s="157">
        <f>'15 anys'!J53</f>
        <v>10</v>
      </c>
      <c r="F379" s="140">
        <f>'15 anys'!K53</f>
        <v>9.3333333333333321</v>
      </c>
      <c r="G379" s="157">
        <f>'15 anys'!N53</f>
        <v>8</v>
      </c>
      <c r="H379" s="157">
        <f>'15 anys'!T53</f>
        <v>8.6666666666666661</v>
      </c>
      <c r="I379" s="140">
        <f>'15 anys'!U53</f>
        <v>8.3333333333333321</v>
      </c>
      <c r="J379" s="116">
        <f>'15 anys'!Z53</f>
        <v>8.8888888888888875</v>
      </c>
    </row>
    <row r="380" spans="1:10" s="146" customFormat="1" x14ac:dyDescent="0.25">
      <c r="A380" s="279"/>
      <c r="B380" s="282"/>
      <c r="C380" s="285"/>
      <c r="D380" s="157">
        <f>'15 anys'!G54</f>
        <v>4</v>
      </c>
      <c r="E380" s="157">
        <f>'15 anys'!J54</f>
        <v>4.5</v>
      </c>
      <c r="F380" s="140">
        <f>'15 anys'!K54</f>
        <v>4.25</v>
      </c>
      <c r="G380" s="157">
        <f>'15 anys'!N54</f>
        <v>1</v>
      </c>
      <c r="H380" s="157">
        <f>'15 anys'!T54</f>
        <v>4</v>
      </c>
      <c r="I380" s="140">
        <f>'15 anys'!U54</f>
        <v>2.5</v>
      </c>
      <c r="J380" s="116">
        <f>'15 anys'!Z54</f>
        <v>4.25</v>
      </c>
    </row>
    <row r="381" spans="1:10" s="146" customFormat="1" x14ac:dyDescent="0.25">
      <c r="A381" s="279"/>
      <c r="B381" s="282"/>
      <c r="C381" s="285"/>
      <c r="D381" s="157">
        <f>'15 anys'!G55</f>
        <v>9.3333333333333339</v>
      </c>
      <c r="E381" s="157">
        <f>'15 anys'!J55</f>
        <v>10</v>
      </c>
      <c r="F381" s="140">
        <f>'15 anys'!K55</f>
        <v>9.6666666666666679</v>
      </c>
      <c r="G381" s="157">
        <f>'15 anys'!N55</f>
        <v>9.5</v>
      </c>
      <c r="H381" s="157">
        <f>'15 anys'!T55</f>
        <v>9.3333333333333339</v>
      </c>
      <c r="I381" s="140">
        <f>'15 anys'!U55</f>
        <v>9.4166666666666679</v>
      </c>
      <c r="J381" s="116">
        <f>'15 anys'!Z55</f>
        <v>9.3611111111111125</v>
      </c>
    </row>
    <row r="382" spans="1:10" s="146" customFormat="1" x14ac:dyDescent="0.25">
      <c r="A382" s="279"/>
      <c r="B382" s="282"/>
      <c r="C382" s="285"/>
      <c r="D382" s="157">
        <f>'15 anys'!G56</f>
        <v>7</v>
      </c>
      <c r="E382" s="157">
        <f>'15 anys'!J56</f>
        <v>7.5</v>
      </c>
      <c r="F382" s="140">
        <f>'15 anys'!K56</f>
        <v>7.25</v>
      </c>
      <c r="G382" s="157">
        <f>'15 anys'!N56</f>
        <v>6</v>
      </c>
      <c r="H382" s="157">
        <f>'15 anys'!T56</f>
        <v>6.666666666666667</v>
      </c>
      <c r="I382" s="140">
        <f>'15 anys'!U56</f>
        <v>6.3333333333333339</v>
      </c>
      <c r="J382" s="116">
        <f>'15 anys'!Z56</f>
        <v>7.5277777777777786</v>
      </c>
    </row>
    <row r="383" spans="1:10" s="146" customFormat="1" x14ac:dyDescent="0.25">
      <c r="A383" s="279"/>
      <c r="B383" s="282"/>
      <c r="C383" s="285"/>
      <c r="D383" s="157">
        <f>'15 anys'!G57</f>
        <v>5.333333333333333</v>
      </c>
      <c r="E383" s="157">
        <f>'15 anys'!J57</f>
        <v>5.5</v>
      </c>
      <c r="F383" s="140">
        <f>'15 anys'!K57</f>
        <v>5.4166666666666661</v>
      </c>
      <c r="G383" s="157">
        <f>'15 anys'!N57</f>
        <v>5.5</v>
      </c>
      <c r="H383" s="157">
        <f>'15 anys'!T57</f>
        <v>4.5</v>
      </c>
      <c r="I383" s="140">
        <f>'15 anys'!U57</f>
        <v>5</v>
      </c>
      <c r="J383" s="116">
        <f>'15 anys'!Z57</f>
        <v>6.8541666666666661</v>
      </c>
    </row>
    <row r="384" spans="1:10" s="146" customFormat="1" x14ac:dyDescent="0.25">
      <c r="A384" s="279"/>
      <c r="B384" s="282"/>
      <c r="C384" s="285"/>
      <c r="D384" s="157">
        <f>'15 anys'!G58</f>
        <v>7.333333333333333</v>
      </c>
      <c r="E384" s="157">
        <f>'15 anys'!J58</f>
        <v>8.5</v>
      </c>
      <c r="F384" s="140">
        <f>'15 anys'!K58</f>
        <v>7.9166666666666661</v>
      </c>
      <c r="G384" s="157">
        <f>'15 anys'!N58</f>
        <v>9</v>
      </c>
      <c r="H384" s="157">
        <f>'15 anys'!T58</f>
        <v>8.5</v>
      </c>
      <c r="I384" s="140">
        <f>'15 anys'!U58</f>
        <v>8.75</v>
      </c>
      <c r="J384" s="116">
        <f>'15 anys'!Z58</f>
        <v>7.8888888888888884</v>
      </c>
    </row>
    <row r="385" spans="1:10" s="146" customFormat="1" x14ac:dyDescent="0.25">
      <c r="A385" s="279"/>
      <c r="B385" s="282"/>
      <c r="C385" s="285"/>
      <c r="D385" s="157">
        <f>'15 anys'!G65</f>
        <v>6.666666666666667</v>
      </c>
      <c r="E385" s="157">
        <f>'15 anys'!J65</f>
        <v>8.5</v>
      </c>
      <c r="F385" s="140">
        <f>'15 anys'!K65</f>
        <v>7.5833333333333339</v>
      </c>
      <c r="G385" s="157">
        <f>'15 anys'!N65</f>
        <v>7</v>
      </c>
      <c r="H385" s="157">
        <f>'15 anys'!T65</f>
        <v>7</v>
      </c>
      <c r="I385" s="140">
        <f>'15 anys'!U65</f>
        <v>7</v>
      </c>
      <c r="J385" s="116">
        <f>'15 anys'!Z65</f>
        <v>8.1458333333333339</v>
      </c>
    </row>
    <row r="386" spans="1:10" s="146" customFormat="1" x14ac:dyDescent="0.25">
      <c r="A386" s="279"/>
      <c r="B386" s="282"/>
      <c r="C386" s="285"/>
      <c r="D386" s="157">
        <f>'15 anys'!G67</f>
        <v>5.25</v>
      </c>
      <c r="E386" s="157">
        <f>'15 anys'!J67</f>
        <v>6.5</v>
      </c>
      <c r="F386" s="140">
        <f>'15 anys'!K67</f>
        <v>5.875</v>
      </c>
      <c r="G386" s="157">
        <f>'15 anys'!N67</f>
        <v>2.5</v>
      </c>
      <c r="H386" s="157">
        <f>'15 anys'!T67</f>
        <v>4</v>
      </c>
      <c r="I386" s="140">
        <f>'15 anys'!U67</f>
        <v>3.25</v>
      </c>
      <c r="J386" s="116">
        <f>'15 anys'!Z67</f>
        <v>5.28125</v>
      </c>
    </row>
    <row r="387" spans="1:10" s="146" customFormat="1" x14ac:dyDescent="0.25">
      <c r="A387" s="279"/>
      <c r="B387" s="282"/>
      <c r="C387" s="285"/>
      <c r="D387" s="157">
        <f>'15 anys'!G74</f>
        <v>5.333333333333333</v>
      </c>
      <c r="E387" s="157">
        <f>'15 anys'!J74</f>
        <v>7</v>
      </c>
      <c r="F387" s="140">
        <f>'15 anys'!K74</f>
        <v>6.1666666666666661</v>
      </c>
      <c r="G387" s="157">
        <f>'15 anys'!N74</f>
        <v>6</v>
      </c>
      <c r="H387" s="157">
        <f>'15 anys'!T74</f>
        <v>5</v>
      </c>
      <c r="I387" s="140">
        <f>'15 anys'!U74</f>
        <v>5.5</v>
      </c>
      <c r="J387" s="116">
        <f>'15 anys'!Z74</f>
        <v>6.5555555555555545</v>
      </c>
    </row>
    <row r="388" spans="1:10" s="146" customFormat="1" x14ac:dyDescent="0.25">
      <c r="A388" s="279"/>
      <c r="B388" s="282"/>
      <c r="C388" s="285"/>
      <c r="D388" s="157">
        <f>'15 anys'!G75</f>
        <v>6.666666666666667</v>
      </c>
      <c r="E388" s="157">
        <f>'15 anys'!J75</f>
        <v>8.5</v>
      </c>
      <c r="F388" s="140">
        <f>'15 anys'!K75</f>
        <v>7.5833333333333339</v>
      </c>
      <c r="G388" s="157">
        <f>'15 anys'!N75</f>
        <v>8</v>
      </c>
      <c r="H388" s="157">
        <f>'15 anys'!T75</f>
        <v>6.5</v>
      </c>
      <c r="I388" s="140">
        <f>'15 anys'!U75</f>
        <v>7.25</v>
      </c>
      <c r="J388" s="116">
        <f>'15 anys'!Z75</f>
        <v>7.4583333333333339</v>
      </c>
    </row>
    <row r="389" spans="1:10" s="146" customFormat="1" x14ac:dyDescent="0.25">
      <c r="A389" s="279"/>
      <c r="B389" s="282"/>
      <c r="C389" s="285"/>
      <c r="D389" s="157">
        <f>'15 anys'!G77</f>
        <v>5.25</v>
      </c>
      <c r="E389" s="157">
        <f>'15 anys'!J77</f>
        <v>7</v>
      </c>
      <c r="F389" s="140">
        <f>'15 anys'!K77</f>
        <v>6.125</v>
      </c>
      <c r="G389" s="157">
        <f>'15 anys'!N77</f>
        <v>2</v>
      </c>
      <c r="H389" s="157">
        <f>'15 anys'!T77</f>
        <v>5</v>
      </c>
      <c r="I389" s="140">
        <f>'15 anys'!U77</f>
        <v>3.5</v>
      </c>
      <c r="J389" s="116">
        <f>'15 anys'!Z77</f>
        <v>4.875</v>
      </c>
    </row>
    <row r="390" spans="1:10" s="146" customFormat="1" x14ac:dyDescent="0.25">
      <c r="A390" s="279"/>
      <c r="B390" s="282"/>
      <c r="C390" s="285"/>
      <c r="D390" s="157">
        <f>'15 anys'!G78</f>
        <v>5.666666666666667</v>
      </c>
      <c r="E390" s="157">
        <f>'15 anys'!J78</f>
        <v>7.5</v>
      </c>
      <c r="F390" s="140">
        <f>'15 anys'!K78</f>
        <v>6.5833333333333339</v>
      </c>
      <c r="G390" s="157">
        <f>'15 anys'!N78</f>
        <v>6</v>
      </c>
      <c r="H390" s="157">
        <f>'15 anys'!T78</f>
        <v>7.5</v>
      </c>
      <c r="I390" s="140">
        <f>'15 anys'!U78</f>
        <v>6.75</v>
      </c>
      <c r="J390" s="116">
        <f>'15 anys'!Z78</f>
        <v>6.8333333333333339</v>
      </c>
    </row>
    <row r="391" spans="1:10" s="146" customFormat="1" x14ac:dyDescent="0.25">
      <c r="A391" s="279"/>
      <c r="B391" s="282"/>
      <c r="C391" s="285"/>
      <c r="D391" s="157">
        <f>'15 anys'!G86</f>
        <v>5.75</v>
      </c>
      <c r="E391" s="157">
        <f>'15 anys'!J86</f>
        <v>7</v>
      </c>
      <c r="F391" s="140">
        <f>'15 anys'!K86</f>
        <v>6.375</v>
      </c>
      <c r="G391" s="157">
        <f>'15 anys'!N86</f>
        <v>4</v>
      </c>
      <c r="H391" s="157">
        <f>'15 anys'!T86</f>
        <v>5.5</v>
      </c>
      <c r="I391" s="140">
        <f>'15 anys'!U86</f>
        <v>4.75</v>
      </c>
      <c r="J391" s="116">
        <f>'15 anys'!Z86</f>
        <v>6.375</v>
      </c>
    </row>
    <row r="392" spans="1:10" s="146" customFormat="1" x14ac:dyDescent="0.25">
      <c r="A392" s="279"/>
      <c r="B392" s="282"/>
      <c r="C392" s="285"/>
      <c r="D392" s="157">
        <f>'15 anys'!G93</f>
        <v>4.75</v>
      </c>
      <c r="E392" s="157">
        <f>'15 anys'!J93</f>
        <v>7.5</v>
      </c>
      <c r="F392" s="140">
        <f>'15 anys'!K93</f>
        <v>6.125</v>
      </c>
      <c r="G392" s="157">
        <f>'15 anys'!N93</f>
        <v>1</v>
      </c>
      <c r="H392" s="157">
        <f>'15 anys'!T93</f>
        <v>7</v>
      </c>
      <c r="I392" s="140">
        <f>'15 anys'!U93</f>
        <v>4</v>
      </c>
      <c r="J392" s="116">
        <f>'15 anys'!Z93</f>
        <v>5.8250000000000002</v>
      </c>
    </row>
    <row r="393" spans="1:10" s="146" customFormat="1" x14ac:dyDescent="0.25">
      <c r="A393" s="279"/>
      <c r="B393" s="282"/>
      <c r="C393" s="285"/>
      <c r="D393" s="157">
        <f>'15 anys'!G95</f>
        <v>4.333333333333333</v>
      </c>
      <c r="E393" s="157">
        <f>'15 anys'!J95</f>
        <v>6</v>
      </c>
      <c r="F393" s="140">
        <f>'15 anys'!K95</f>
        <v>5.1666666666666661</v>
      </c>
      <c r="G393" s="157">
        <f>'15 anys'!N95</f>
        <v>3</v>
      </c>
      <c r="H393" s="157">
        <f>'15 anys'!T95</f>
        <v>5</v>
      </c>
      <c r="I393" s="140">
        <f>'15 anys'!U95</f>
        <v>4</v>
      </c>
      <c r="J393" s="116">
        <f>'15 anys'!Z95</f>
        <v>5.7222222222222214</v>
      </c>
    </row>
    <row r="394" spans="1:10" s="146" customFormat="1" x14ac:dyDescent="0.25">
      <c r="A394" s="279"/>
      <c r="B394" s="282"/>
      <c r="C394" s="285"/>
      <c r="D394" s="157">
        <f>'15 anys'!G96</f>
        <v>4.666666666666667</v>
      </c>
      <c r="E394" s="157">
        <f>'15 anys'!J96</f>
        <v>4</v>
      </c>
      <c r="F394" s="140">
        <f>'15 anys'!K96</f>
        <v>4.3333333333333339</v>
      </c>
      <c r="G394" s="157">
        <f>'15 anys'!N96</f>
        <v>1.5</v>
      </c>
      <c r="H394" s="157">
        <f>'15 anys'!T96</f>
        <v>3.5</v>
      </c>
      <c r="I394" s="140">
        <f>'15 anys'!U96</f>
        <v>2.5</v>
      </c>
      <c r="J394" s="116">
        <f>'15 anys'!Z96</f>
        <v>3.6111111111111112</v>
      </c>
    </row>
    <row r="395" spans="1:10" s="146" customFormat="1" x14ac:dyDescent="0.25">
      <c r="A395" s="279"/>
      <c r="B395" s="282"/>
      <c r="C395" s="285"/>
      <c r="D395" s="157">
        <f>'15 anys'!G97</f>
        <v>5</v>
      </c>
      <c r="E395" s="157">
        <f>'15 anys'!J97</f>
        <v>6.5</v>
      </c>
      <c r="F395" s="140">
        <f>'15 anys'!K97</f>
        <v>5.75</v>
      </c>
      <c r="G395" s="157">
        <f>'15 anys'!N97</f>
        <v>2</v>
      </c>
      <c r="H395" s="157">
        <f>'15 anys'!T97</f>
        <v>5</v>
      </c>
      <c r="I395" s="140">
        <f>'15 anys'!U97</f>
        <v>3.5</v>
      </c>
      <c r="J395" s="116">
        <f>'15 anys'!Z97</f>
        <v>5.65</v>
      </c>
    </row>
    <row r="396" spans="1:10" s="146" customFormat="1" x14ac:dyDescent="0.25">
      <c r="A396" s="279"/>
      <c r="B396" s="282"/>
      <c r="C396" s="285"/>
      <c r="D396" s="157">
        <f>'15 anys'!G98</f>
        <v>6.333333333333333</v>
      </c>
      <c r="E396" s="157">
        <f>'15 anys'!J98</f>
        <v>7</v>
      </c>
      <c r="F396" s="140">
        <f>'15 anys'!K98</f>
        <v>6.6666666666666661</v>
      </c>
      <c r="G396" s="157">
        <f>'15 anys'!N98</f>
        <v>6</v>
      </c>
      <c r="H396" s="157">
        <f>'15 anys'!T98</f>
        <v>7</v>
      </c>
      <c r="I396" s="140">
        <f>'15 anys'!U98</f>
        <v>6.5</v>
      </c>
      <c r="J396" s="116">
        <f>'15 anys'!Z98</f>
        <v>6.4333333333333327</v>
      </c>
    </row>
    <row r="397" spans="1:10" s="146" customFormat="1" x14ac:dyDescent="0.25">
      <c r="A397" s="279"/>
      <c r="B397" s="282"/>
      <c r="C397" s="285"/>
      <c r="D397" s="157">
        <f>'15 anys'!G101</f>
        <v>7</v>
      </c>
      <c r="E397" s="157">
        <f>'15 anys'!J101</f>
        <v>7</v>
      </c>
      <c r="F397" s="140">
        <f>'15 anys'!K101</f>
        <v>7</v>
      </c>
      <c r="G397" s="157">
        <f>'15 anys'!N101</f>
        <v>6</v>
      </c>
      <c r="H397" s="157">
        <f>'15 anys'!T101</f>
        <v>7.5</v>
      </c>
      <c r="I397" s="140">
        <f>'15 anys'!U101</f>
        <v>6.75</v>
      </c>
      <c r="J397" s="116">
        <f>'15 anys'!Z101</f>
        <v>6.55</v>
      </c>
    </row>
    <row r="398" spans="1:10" s="146" customFormat="1" x14ac:dyDescent="0.25">
      <c r="A398" s="279"/>
      <c r="B398" s="282"/>
      <c r="C398" s="285"/>
      <c r="D398" s="157">
        <f>'15 anys'!G102</f>
        <v>5</v>
      </c>
      <c r="E398" s="157">
        <f>'15 anys'!J102</f>
        <v>7</v>
      </c>
      <c r="F398" s="140">
        <f>'15 anys'!K102</f>
        <v>6</v>
      </c>
      <c r="G398" s="157">
        <f>'15 anys'!N102</f>
        <v>7</v>
      </c>
      <c r="H398" s="157">
        <f>'15 anys'!T102</f>
        <v>6</v>
      </c>
      <c r="I398" s="140">
        <f>'15 anys'!U102</f>
        <v>6.5</v>
      </c>
      <c r="J398" s="116">
        <f>'15 anys'!Z102</f>
        <v>6.1</v>
      </c>
    </row>
    <row r="399" spans="1:10" s="146" customFormat="1" ht="15.75" thickBot="1" x14ac:dyDescent="0.3">
      <c r="A399" s="280"/>
      <c r="B399" s="283"/>
      <c r="C399" s="286"/>
      <c r="D399" s="164">
        <f>'15 anys'!G105</f>
        <v>6</v>
      </c>
      <c r="E399" s="164">
        <f>'15 anys'!J105</f>
        <v>7</v>
      </c>
      <c r="F399" s="143">
        <f>'15 anys'!K105</f>
        <v>6.5</v>
      </c>
      <c r="G399" s="164">
        <f>'15 anys'!N105</f>
        <v>5</v>
      </c>
      <c r="H399" s="164">
        <f>'15 anys'!T105</f>
        <v>7</v>
      </c>
      <c r="I399" s="143">
        <f>'15 anys'!U105</f>
        <v>6</v>
      </c>
      <c r="J399" s="119">
        <f>'15 anys'!Z105</f>
        <v>6.1</v>
      </c>
    </row>
    <row r="400" spans="1:10" s="146" customFormat="1" x14ac:dyDescent="0.25">
      <c r="A400" s="278" t="s">
        <v>124</v>
      </c>
      <c r="B400" s="275" t="s">
        <v>87</v>
      </c>
      <c r="C400" s="272" t="s">
        <v>91</v>
      </c>
      <c r="D400" s="157">
        <f>'16 anys'!I18</f>
        <v>9</v>
      </c>
      <c r="E400" s="157">
        <f>'16 anys'!N18</f>
        <v>9</v>
      </c>
      <c r="F400" s="140">
        <f>'16 anys'!O18</f>
        <v>9</v>
      </c>
      <c r="G400" s="157">
        <f>'16 anys'!R18</f>
        <v>5</v>
      </c>
      <c r="H400" s="157">
        <f>'16 anys'!AC18</f>
        <v>8.3333333333333339</v>
      </c>
      <c r="I400" s="140">
        <f>'16 anys'!AD18</f>
        <v>6.666666666666667</v>
      </c>
      <c r="J400" s="115">
        <f>'16 anys'!AI18</f>
        <v>8.2222222222222232</v>
      </c>
    </row>
    <row r="401" spans="1:10" s="146" customFormat="1" x14ac:dyDescent="0.25">
      <c r="A401" s="279"/>
      <c r="B401" s="276"/>
      <c r="C401" s="273"/>
      <c r="D401" s="157">
        <f>'16 anys'!I31</f>
        <v>10</v>
      </c>
      <c r="E401" s="157">
        <f>'16 anys'!N31</f>
        <v>9</v>
      </c>
      <c r="F401" s="140">
        <f>'16 anys'!O31</f>
        <v>9.5</v>
      </c>
      <c r="G401" s="157">
        <f>'16 anys'!R31</f>
        <v>10</v>
      </c>
      <c r="H401" s="157">
        <f>'16 anys'!AC31</f>
        <v>9.5</v>
      </c>
      <c r="I401" s="140">
        <f>'16 anys'!AD31</f>
        <v>9.75</v>
      </c>
      <c r="J401" s="116">
        <f>'16 anys'!AI31</f>
        <v>9.75</v>
      </c>
    </row>
    <row r="402" spans="1:10" s="146" customFormat="1" x14ac:dyDescent="0.25">
      <c r="A402" s="279"/>
      <c r="B402" s="276"/>
      <c r="C402" s="274"/>
      <c r="D402" s="155">
        <f>'16 anys'!I89</f>
        <v>8.3333333333333339</v>
      </c>
      <c r="E402" s="155">
        <f>'16 anys'!N89</f>
        <v>8</v>
      </c>
      <c r="F402" s="141">
        <f>'16 anys'!O89</f>
        <v>8.1666666666666679</v>
      </c>
      <c r="G402" s="36"/>
      <c r="H402" s="155">
        <f>'16 anys'!AC89</f>
        <v>9</v>
      </c>
      <c r="I402" s="141">
        <f>'16 anys'!AD89</f>
        <v>9</v>
      </c>
      <c r="J402" s="118">
        <f>'16 anys'!AI89</f>
        <v>8.8333333333333339</v>
      </c>
    </row>
    <row r="403" spans="1:10" s="146" customFormat="1" x14ac:dyDescent="0.25">
      <c r="A403" s="279"/>
      <c r="B403" s="277"/>
      <c r="C403" s="228" t="s">
        <v>92</v>
      </c>
      <c r="D403" s="254">
        <f>'16 anys'!I72</f>
        <v>4.333333333333333</v>
      </c>
      <c r="E403" s="254">
        <f>'16 anys'!N72</f>
        <v>2</v>
      </c>
      <c r="F403" s="255">
        <f>'16 anys'!O72</f>
        <v>3.1666666666666665</v>
      </c>
      <c r="G403" s="171"/>
      <c r="H403" s="254">
        <f>'16 anys'!AC72</f>
        <v>6</v>
      </c>
      <c r="I403" s="255">
        <f>'16 anys'!AD72</f>
        <v>6</v>
      </c>
      <c r="J403" s="256">
        <f>'16 anys'!AI72</f>
        <v>5.0555555555555554</v>
      </c>
    </row>
    <row r="404" spans="1:10" s="146" customFormat="1" x14ac:dyDescent="0.25">
      <c r="A404" s="279"/>
      <c r="B404" s="281" t="s">
        <v>88</v>
      </c>
      <c r="C404" s="287" t="s">
        <v>91</v>
      </c>
      <c r="D404" s="157">
        <f>'16 anys'!I2</f>
        <v>4.666666666666667</v>
      </c>
      <c r="E404" s="157">
        <f>'16 anys'!N2</f>
        <v>5</v>
      </c>
      <c r="F404" s="140">
        <f>'16 anys'!O2</f>
        <v>4.8333333333333339</v>
      </c>
      <c r="G404" s="170">
        <f>'16 anys'!R2</f>
        <v>6</v>
      </c>
      <c r="H404" s="157">
        <f>'16 anys'!AC2</f>
        <v>7.75</v>
      </c>
      <c r="I404" s="140">
        <f>'16 anys'!AD2</f>
        <v>6.875</v>
      </c>
      <c r="J404" s="116">
        <f>'16 anys'!AI2</f>
        <v>6.2361111111111116</v>
      </c>
    </row>
    <row r="405" spans="1:10" s="146" customFormat="1" x14ac:dyDescent="0.25">
      <c r="A405" s="279"/>
      <c r="B405" s="282"/>
      <c r="C405" s="288"/>
      <c r="D405" s="157">
        <f>'16 anys'!I5</f>
        <v>5.666666666666667</v>
      </c>
      <c r="E405" s="157">
        <f>'16 anys'!N5</f>
        <v>3</v>
      </c>
      <c r="F405" s="140">
        <f>'16 anys'!O5</f>
        <v>4.3333333333333339</v>
      </c>
      <c r="G405" s="157">
        <f>'16 anys'!R5</f>
        <v>2</v>
      </c>
      <c r="H405" s="157">
        <f>'16 anys'!AC5</f>
        <v>4.333333333333333</v>
      </c>
      <c r="I405" s="140">
        <f>'16 anys'!AD5</f>
        <v>3.1666666666666665</v>
      </c>
      <c r="J405" s="116">
        <f>'16 anys'!AI5</f>
        <v>5.166666666666667</v>
      </c>
    </row>
    <row r="406" spans="1:10" s="146" customFormat="1" x14ac:dyDescent="0.25">
      <c r="A406" s="279"/>
      <c r="B406" s="282"/>
      <c r="C406" s="288"/>
      <c r="D406" s="157">
        <f>'16 anys'!I12</f>
        <v>5.333333333333333</v>
      </c>
      <c r="E406" s="157">
        <f>'16 anys'!N12</f>
        <v>6</v>
      </c>
      <c r="F406" s="140">
        <f>'16 anys'!O12</f>
        <v>5.6666666666666661</v>
      </c>
      <c r="G406" s="157">
        <f>'16 anys'!R12</f>
        <v>6</v>
      </c>
      <c r="H406" s="157">
        <f>'16 anys'!AC12</f>
        <v>6</v>
      </c>
      <c r="I406" s="140">
        <f>'16 anys'!AD12</f>
        <v>6</v>
      </c>
      <c r="J406" s="116">
        <f>'16 anys'!AI12</f>
        <v>6.2222222222222214</v>
      </c>
    </row>
    <row r="407" spans="1:10" s="146" customFormat="1" x14ac:dyDescent="0.25">
      <c r="A407" s="279"/>
      <c r="B407" s="282"/>
      <c r="C407" s="288"/>
      <c r="D407" s="147">
        <f>'16 anys'!I16</f>
        <v>9.3333333333333339</v>
      </c>
      <c r="E407" s="147">
        <f>'16 anys'!N16</f>
        <v>8</v>
      </c>
      <c r="F407" s="148">
        <f>'16 anys'!O16</f>
        <v>8.6666666666666679</v>
      </c>
      <c r="G407" s="147">
        <f>'16 anys'!R16</f>
        <v>7</v>
      </c>
      <c r="H407" s="147">
        <f>'16 anys'!AC16</f>
        <v>8.25</v>
      </c>
      <c r="I407" s="148">
        <f>'16 anys'!AD16</f>
        <v>7.625</v>
      </c>
      <c r="J407" s="116">
        <f>'16 anys'!AI16</f>
        <v>8.7638888888888893</v>
      </c>
    </row>
    <row r="408" spans="1:10" s="146" customFormat="1" x14ac:dyDescent="0.25">
      <c r="A408" s="279"/>
      <c r="B408" s="282"/>
      <c r="C408" s="288"/>
      <c r="D408" s="157">
        <f>'16 anys'!I17</f>
        <v>8</v>
      </c>
      <c r="E408" s="157">
        <f>'16 anys'!N17</f>
        <v>8</v>
      </c>
      <c r="F408" s="140">
        <f>'16 anys'!O17</f>
        <v>8</v>
      </c>
      <c r="G408" s="157">
        <f>'16 anys'!R17</f>
        <v>6</v>
      </c>
      <c r="H408" s="157">
        <f>'16 anys'!AC17</f>
        <v>7.25</v>
      </c>
      <c r="I408" s="140">
        <f>'16 anys'!AD17</f>
        <v>6.625</v>
      </c>
      <c r="J408" s="116">
        <f>'16 anys'!AI17</f>
        <v>7.541666666666667</v>
      </c>
    </row>
    <row r="409" spans="1:10" s="146" customFormat="1" x14ac:dyDescent="0.25">
      <c r="A409" s="279"/>
      <c r="B409" s="282"/>
      <c r="C409" s="288"/>
      <c r="D409" s="157">
        <f>'16 anys'!I19</f>
        <v>8.3333333333333339</v>
      </c>
      <c r="E409" s="157">
        <f>'16 anys'!N19</f>
        <v>8</v>
      </c>
      <c r="F409" s="140">
        <f>'16 anys'!O19</f>
        <v>8.1666666666666679</v>
      </c>
      <c r="G409" s="157">
        <f>'16 anys'!R19</f>
        <v>10</v>
      </c>
      <c r="H409" s="157">
        <f>'16 anys'!AC19</f>
        <v>8.5</v>
      </c>
      <c r="I409" s="140">
        <f>'16 anys'!AD19</f>
        <v>9.25</v>
      </c>
      <c r="J409" s="116">
        <f>'16 anys'!AI19</f>
        <v>9.1388888888888893</v>
      </c>
    </row>
    <row r="410" spans="1:10" s="146" customFormat="1" x14ac:dyDescent="0.25">
      <c r="A410" s="279"/>
      <c r="B410" s="282"/>
      <c r="C410" s="288"/>
      <c r="D410" s="157">
        <f>'16 anys'!I20</f>
        <v>7.666666666666667</v>
      </c>
      <c r="E410" s="157">
        <f>'16 anys'!N20</f>
        <v>5</v>
      </c>
      <c r="F410" s="140">
        <f>'16 anys'!O20</f>
        <v>6.3333333333333339</v>
      </c>
      <c r="G410" s="157">
        <f>'16 anys'!R20</f>
        <v>9</v>
      </c>
      <c r="H410" s="157">
        <f>'16 anys'!AC20</f>
        <v>7.25</v>
      </c>
      <c r="I410" s="140">
        <f>'16 anys'!AD20</f>
        <v>8.125</v>
      </c>
      <c r="J410" s="116">
        <f>'16 anys'!AI20</f>
        <v>7.4861111111111116</v>
      </c>
    </row>
    <row r="411" spans="1:10" s="146" customFormat="1" x14ac:dyDescent="0.25">
      <c r="A411" s="279"/>
      <c r="B411" s="282"/>
      <c r="C411" s="288"/>
      <c r="D411" s="147">
        <f>'16 anys'!I22</f>
        <v>9</v>
      </c>
      <c r="E411" s="147">
        <f>'16 anys'!N22</f>
        <v>8</v>
      </c>
      <c r="F411" s="148">
        <f>'16 anys'!O22</f>
        <v>8.5</v>
      </c>
      <c r="G411" s="147">
        <f>'16 anys'!R22</f>
        <v>8</v>
      </c>
      <c r="H411" s="147">
        <f>'16 anys'!AC22</f>
        <v>8.5</v>
      </c>
      <c r="I411" s="148">
        <f>'16 anys'!AD22</f>
        <v>8.25</v>
      </c>
      <c r="J411" s="116">
        <f>'16 anys'!AI22</f>
        <v>8.25</v>
      </c>
    </row>
    <row r="412" spans="1:10" s="146" customFormat="1" x14ac:dyDescent="0.25">
      <c r="A412" s="279"/>
      <c r="B412" s="282"/>
      <c r="C412" s="288"/>
      <c r="D412" s="157">
        <f>'16 anys'!I27</f>
        <v>6.333333333333333</v>
      </c>
      <c r="E412" s="157">
        <f>'16 anys'!N27</f>
        <v>7</v>
      </c>
      <c r="F412" s="140">
        <f>'16 anys'!O27</f>
        <v>6.6666666666666661</v>
      </c>
      <c r="G412" s="157">
        <f>'16 anys'!R27</f>
        <v>5</v>
      </c>
      <c r="H412" s="157">
        <f>'16 anys'!AC27</f>
        <v>6.75</v>
      </c>
      <c r="I412" s="140">
        <f>'16 anys'!AD27</f>
        <v>5.875</v>
      </c>
      <c r="J412" s="116">
        <f>'16 anys'!AI27</f>
        <v>6.8472222222222214</v>
      </c>
    </row>
    <row r="413" spans="1:10" s="146" customFormat="1" x14ac:dyDescent="0.25">
      <c r="A413" s="279"/>
      <c r="B413" s="282"/>
      <c r="C413" s="288"/>
      <c r="D413" s="157">
        <f>'16 anys'!I29</f>
        <v>9.3333333333333339</v>
      </c>
      <c r="E413" s="157">
        <f>'16 anys'!N29</f>
        <v>8</v>
      </c>
      <c r="F413" s="140">
        <f>'16 anys'!O29</f>
        <v>8.6666666666666679</v>
      </c>
      <c r="G413" s="157">
        <f>'16 anys'!R29</f>
        <v>6</v>
      </c>
      <c r="H413" s="157">
        <f>'16 anys'!AC29</f>
        <v>8.25</v>
      </c>
      <c r="I413" s="140">
        <f>'16 anys'!AD29</f>
        <v>7.125</v>
      </c>
      <c r="J413" s="116">
        <f>'16 anys'!AI29</f>
        <v>7.9305555555555562</v>
      </c>
    </row>
    <row r="414" spans="1:10" s="146" customFormat="1" x14ac:dyDescent="0.25">
      <c r="A414" s="279"/>
      <c r="B414" s="282"/>
      <c r="C414" s="288"/>
      <c r="D414" s="157">
        <f>'16 anys'!I32</f>
        <v>6</v>
      </c>
      <c r="E414" s="157">
        <f>'16 anys'!N32</f>
        <v>6</v>
      </c>
      <c r="F414" s="140">
        <f>'16 anys'!O32</f>
        <v>6</v>
      </c>
      <c r="G414" s="157">
        <f>'16 anys'!R32</f>
        <v>6</v>
      </c>
      <c r="H414" s="157">
        <f>'16 anys'!AC32</f>
        <v>8.5</v>
      </c>
      <c r="I414" s="140">
        <f>'16 anys'!AD32</f>
        <v>7.25</v>
      </c>
      <c r="J414" s="116">
        <f>'16 anys'!AI32</f>
        <v>6.75</v>
      </c>
    </row>
    <row r="415" spans="1:10" s="146" customFormat="1" x14ac:dyDescent="0.25">
      <c r="A415" s="279"/>
      <c r="B415" s="282"/>
      <c r="C415" s="288"/>
      <c r="D415" s="157">
        <f>'16 anys'!I33</f>
        <v>5</v>
      </c>
      <c r="E415" s="157">
        <f>'16 anys'!N33</f>
        <v>5</v>
      </c>
      <c r="F415" s="140">
        <f>'16 anys'!O33</f>
        <v>5</v>
      </c>
      <c r="G415" s="157">
        <f>'16 anys'!R33</f>
        <v>3</v>
      </c>
      <c r="H415" s="157">
        <f>'16 anys'!AC33</f>
        <v>6.25</v>
      </c>
      <c r="I415" s="140">
        <f>'16 anys'!AD33</f>
        <v>4.625</v>
      </c>
      <c r="J415" s="116">
        <f>'16 anys'!AI33</f>
        <v>5.541666666666667</v>
      </c>
    </row>
    <row r="416" spans="1:10" s="146" customFormat="1" x14ac:dyDescent="0.25">
      <c r="A416" s="279"/>
      <c r="B416" s="282"/>
      <c r="C416" s="288"/>
      <c r="D416" s="157">
        <f>'16 anys'!I35</f>
        <v>5</v>
      </c>
      <c r="E416" s="36"/>
      <c r="F416" s="140">
        <f>'16 anys'!O35</f>
        <v>5</v>
      </c>
      <c r="G416" s="36"/>
      <c r="H416" s="157">
        <f>'16 anys'!AC35</f>
        <v>7</v>
      </c>
      <c r="I416" s="140">
        <f>'16 anys'!AD35</f>
        <v>7</v>
      </c>
      <c r="J416" s="116">
        <f>'16 anys'!AI35</f>
        <v>6</v>
      </c>
    </row>
    <row r="417" spans="1:10" s="146" customFormat="1" x14ac:dyDescent="0.25">
      <c r="A417" s="279"/>
      <c r="B417" s="282"/>
      <c r="C417" s="288"/>
      <c r="D417" s="157">
        <f>'16 anys'!I39</f>
        <v>5</v>
      </c>
      <c r="E417" s="157">
        <f>'16 anys'!N39</f>
        <v>3.5</v>
      </c>
      <c r="F417" s="140">
        <f>'16 anys'!O39</f>
        <v>4.25</v>
      </c>
      <c r="G417" s="157">
        <f>'16 anys'!R39</f>
        <v>7</v>
      </c>
      <c r="H417" s="157">
        <f>'16 anys'!AC39</f>
        <v>7.666666666666667</v>
      </c>
      <c r="I417" s="140">
        <f>'16 anys'!AD39</f>
        <v>7.3333333333333339</v>
      </c>
      <c r="J417" s="116">
        <f>'16 anys'!AI39</f>
        <v>6.5277777777777786</v>
      </c>
    </row>
    <row r="418" spans="1:10" s="146" customFormat="1" x14ac:dyDescent="0.25">
      <c r="A418" s="279"/>
      <c r="B418" s="282"/>
      <c r="C418" s="288"/>
      <c r="D418" s="157">
        <f>'16 anys'!I40</f>
        <v>7</v>
      </c>
      <c r="E418" s="157">
        <f>'16 anys'!N40</f>
        <v>9</v>
      </c>
      <c r="F418" s="140">
        <f>'16 anys'!O40</f>
        <v>8</v>
      </c>
      <c r="G418" s="157">
        <f>'16 anys'!R40</f>
        <v>8</v>
      </c>
      <c r="H418" s="157">
        <f>'16 anys'!AC40</f>
        <v>9.3333333333333339</v>
      </c>
      <c r="I418" s="140">
        <f>'16 anys'!AD40</f>
        <v>8.6666666666666679</v>
      </c>
      <c r="J418" s="116">
        <f>'16 anys'!AI40</f>
        <v>7.8888888888888893</v>
      </c>
    </row>
    <row r="419" spans="1:10" s="146" customFormat="1" x14ac:dyDescent="0.25">
      <c r="A419" s="279"/>
      <c r="B419" s="282"/>
      <c r="C419" s="288"/>
      <c r="D419" s="36"/>
      <c r="E419" s="36"/>
      <c r="F419" s="36"/>
      <c r="G419" s="36"/>
      <c r="H419" s="157">
        <f>'16 anys'!AC41</f>
        <v>6</v>
      </c>
      <c r="I419" s="140">
        <f>'16 anys'!AD41</f>
        <v>6</v>
      </c>
      <c r="J419" s="116">
        <f>'16 anys'!AI41</f>
        <v>6</v>
      </c>
    </row>
    <row r="420" spans="1:10" s="146" customFormat="1" x14ac:dyDescent="0.25">
      <c r="A420" s="279"/>
      <c r="B420" s="282"/>
      <c r="C420" s="288"/>
      <c r="D420" s="157">
        <f>'16 anys'!I43</f>
        <v>5.666666666666667</v>
      </c>
      <c r="E420" s="157">
        <f>'16 anys'!N43</f>
        <v>6.5</v>
      </c>
      <c r="F420" s="140">
        <f>'16 anys'!O43</f>
        <v>6.0833333333333339</v>
      </c>
      <c r="G420" s="157">
        <f>'16 anys'!R43</f>
        <v>5</v>
      </c>
      <c r="H420" s="157">
        <f>'16 anys'!AC43</f>
        <v>8</v>
      </c>
      <c r="I420" s="140">
        <f>'16 anys'!AD43</f>
        <v>6.5</v>
      </c>
      <c r="J420" s="116">
        <f>'16 anys'!AI43</f>
        <v>6.8611111111111116</v>
      </c>
    </row>
    <row r="421" spans="1:10" s="146" customFormat="1" x14ac:dyDescent="0.25">
      <c r="A421" s="279"/>
      <c r="B421" s="282"/>
      <c r="C421" s="288"/>
      <c r="D421" s="157">
        <f>'16 anys'!I45</f>
        <v>6.666666666666667</v>
      </c>
      <c r="E421" s="157">
        <f>'16 anys'!N45</f>
        <v>5</v>
      </c>
      <c r="F421" s="140">
        <f>'16 anys'!O45</f>
        <v>5.8333333333333339</v>
      </c>
      <c r="G421" s="157">
        <f>'16 anys'!R45</f>
        <v>6</v>
      </c>
      <c r="H421" s="157">
        <f>'16 anys'!AC45</f>
        <v>7.333333333333333</v>
      </c>
      <c r="I421" s="140">
        <f>'16 anys'!AD45</f>
        <v>6.6666666666666661</v>
      </c>
      <c r="J421" s="116">
        <f>'16 anys'!AI45</f>
        <v>6.833333333333333</v>
      </c>
    </row>
    <row r="422" spans="1:10" s="146" customFormat="1" x14ac:dyDescent="0.25">
      <c r="A422" s="279"/>
      <c r="B422" s="282"/>
      <c r="C422" s="288"/>
      <c r="D422" s="157">
        <f>'16 anys'!I46</f>
        <v>6.333333333333333</v>
      </c>
      <c r="E422" s="157">
        <f>'16 anys'!N46</f>
        <v>5.333333333333333</v>
      </c>
      <c r="F422" s="140">
        <f>'16 anys'!O46</f>
        <v>5.833333333333333</v>
      </c>
      <c r="G422" s="157">
        <f>'16 anys'!R46</f>
        <v>8</v>
      </c>
      <c r="H422" s="157">
        <f>'16 anys'!AC46</f>
        <v>8</v>
      </c>
      <c r="I422" s="140">
        <f>'16 anys'!AD46</f>
        <v>8</v>
      </c>
      <c r="J422" s="116">
        <f>'16 anys'!AI46</f>
        <v>7.6111111111111107</v>
      </c>
    </row>
    <row r="423" spans="1:10" s="146" customFormat="1" x14ac:dyDescent="0.25">
      <c r="A423" s="279"/>
      <c r="B423" s="282"/>
      <c r="C423" s="288"/>
      <c r="D423" s="157">
        <f>'16 anys'!I47</f>
        <v>8.5</v>
      </c>
      <c r="E423" s="157">
        <f>'16 anys'!N47</f>
        <v>7.5</v>
      </c>
      <c r="F423" s="140">
        <f>'16 anys'!O47</f>
        <v>8</v>
      </c>
      <c r="G423" s="157">
        <f>'16 anys'!R47</f>
        <v>8</v>
      </c>
      <c r="H423" s="157">
        <f>'16 anys'!AC47</f>
        <v>9</v>
      </c>
      <c r="I423" s="140">
        <f>'16 anys'!AD47</f>
        <v>8.5</v>
      </c>
      <c r="J423" s="116">
        <f>'16 anys'!AI47</f>
        <v>8.5</v>
      </c>
    </row>
    <row r="424" spans="1:10" s="146" customFormat="1" x14ac:dyDescent="0.25">
      <c r="A424" s="279"/>
      <c r="B424" s="282"/>
      <c r="C424" s="288"/>
      <c r="D424" s="157">
        <f>'16 anys'!I49</f>
        <v>5.333333333333333</v>
      </c>
      <c r="E424" s="157">
        <f>'16 anys'!N49</f>
        <v>2</v>
      </c>
      <c r="F424" s="140">
        <f>'16 anys'!O49</f>
        <v>3.6666666666666665</v>
      </c>
      <c r="G424" s="157">
        <f>'16 anys'!R49</f>
        <v>5</v>
      </c>
      <c r="H424" s="157">
        <f>'16 anys'!AC49</f>
        <v>6.5</v>
      </c>
      <c r="I424" s="140">
        <f>'16 anys'!AD49</f>
        <v>5.75</v>
      </c>
      <c r="J424" s="116">
        <f>'16 anys'!AI49</f>
        <v>5.8055555555555545</v>
      </c>
    </row>
    <row r="425" spans="1:10" s="146" customFormat="1" x14ac:dyDescent="0.25">
      <c r="A425" s="279"/>
      <c r="B425" s="282"/>
      <c r="C425" s="288"/>
      <c r="D425" s="157">
        <f>'16 anys'!I50</f>
        <v>5.333333333333333</v>
      </c>
      <c r="E425" s="157">
        <f>'16 anys'!N50</f>
        <v>5</v>
      </c>
      <c r="F425" s="140">
        <f>'16 anys'!O50</f>
        <v>5.1666666666666661</v>
      </c>
      <c r="G425" s="36"/>
      <c r="H425" s="157">
        <f>'16 anys'!AC50</f>
        <v>6.8</v>
      </c>
      <c r="I425" s="140">
        <f>'16 anys'!AD50</f>
        <v>6.8</v>
      </c>
      <c r="J425" s="116">
        <f>'16 anys'!AI50</f>
        <v>6.655555555555555</v>
      </c>
    </row>
    <row r="426" spans="1:10" s="146" customFormat="1" x14ac:dyDescent="0.25">
      <c r="A426" s="279"/>
      <c r="B426" s="282"/>
      <c r="C426" s="288"/>
      <c r="D426" s="157">
        <f>'16 anys'!I51</f>
        <v>5.5</v>
      </c>
      <c r="E426" s="36"/>
      <c r="F426" s="140">
        <f>'16 anys'!O51</f>
        <v>5.5</v>
      </c>
      <c r="G426" s="36"/>
      <c r="H426" s="157">
        <f>'16 anys'!AC51</f>
        <v>5</v>
      </c>
      <c r="I426" s="140">
        <f>'16 anys'!AD51</f>
        <v>5</v>
      </c>
      <c r="J426" s="116">
        <f>'16 anys'!AI51</f>
        <v>5.5</v>
      </c>
    </row>
    <row r="427" spans="1:10" s="146" customFormat="1" x14ac:dyDescent="0.25">
      <c r="A427" s="279"/>
      <c r="B427" s="282"/>
      <c r="C427" s="288"/>
      <c r="D427" s="157">
        <f>'16 anys'!I52</f>
        <v>7.666666666666667</v>
      </c>
      <c r="E427" s="157">
        <f>'16 anys'!N52</f>
        <v>8.5</v>
      </c>
      <c r="F427" s="140">
        <f>'16 anys'!O52</f>
        <v>8.0833333333333339</v>
      </c>
      <c r="G427" s="157">
        <f>'16 anys'!R52</f>
        <v>9</v>
      </c>
      <c r="H427" s="157">
        <f>'16 anys'!AC52</f>
        <v>9.3333333333333339</v>
      </c>
      <c r="I427" s="140">
        <f>'16 anys'!AD52</f>
        <v>9.1666666666666679</v>
      </c>
      <c r="J427" s="116">
        <f>'16 anys'!AI52</f>
        <v>8.75</v>
      </c>
    </row>
    <row r="428" spans="1:10" s="146" customFormat="1" x14ac:dyDescent="0.25">
      <c r="A428" s="279"/>
      <c r="B428" s="282"/>
      <c r="C428" s="288"/>
      <c r="D428" s="157">
        <f>'16 anys'!I53</f>
        <v>4.333333333333333</v>
      </c>
      <c r="E428" s="157">
        <f>'16 anys'!N53</f>
        <v>5</v>
      </c>
      <c r="F428" s="140">
        <f>'16 anys'!O53</f>
        <v>4.6666666666666661</v>
      </c>
      <c r="G428" s="36"/>
      <c r="H428" s="157">
        <f>'16 anys'!AC53</f>
        <v>6.5</v>
      </c>
      <c r="I428" s="140">
        <f>'16 anys'!AD53</f>
        <v>6.5</v>
      </c>
      <c r="J428" s="116">
        <f>'16 anys'!AI53</f>
        <v>6.3888888888888884</v>
      </c>
    </row>
    <row r="429" spans="1:10" s="146" customFormat="1" x14ac:dyDescent="0.25">
      <c r="A429" s="279"/>
      <c r="B429" s="282"/>
      <c r="C429" s="288"/>
      <c r="D429" s="157">
        <f>'16 anys'!I56</f>
        <v>5</v>
      </c>
      <c r="E429" s="157">
        <f>'16 anys'!N56</f>
        <v>6</v>
      </c>
      <c r="F429" s="140">
        <f>'16 anys'!O56</f>
        <v>5.5</v>
      </c>
      <c r="G429" s="157">
        <f>'16 anys'!R56</f>
        <v>6</v>
      </c>
      <c r="H429" s="157">
        <f>'16 anys'!AC56</f>
        <v>5.5</v>
      </c>
      <c r="I429" s="140">
        <f>'16 anys'!AD56</f>
        <v>5.75</v>
      </c>
      <c r="J429" s="116">
        <f>'16 anys'!AI56</f>
        <v>5.75</v>
      </c>
    </row>
    <row r="430" spans="1:10" s="146" customFormat="1" x14ac:dyDescent="0.25">
      <c r="A430" s="279"/>
      <c r="B430" s="282"/>
      <c r="C430" s="288"/>
      <c r="D430" s="157">
        <f>'16 anys'!I57</f>
        <v>7.333333333333333</v>
      </c>
      <c r="E430" s="157">
        <f>'16 anys'!N57</f>
        <v>7</v>
      </c>
      <c r="F430" s="140">
        <f>'16 anys'!O57</f>
        <v>7.1666666666666661</v>
      </c>
      <c r="G430" s="157">
        <f>'16 anys'!R57</f>
        <v>6</v>
      </c>
      <c r="H430" s="157">
        <f>'16 anys'!AC57</f>
        <v>7.5</v>
      </c>
      <c r="I430" s="140">
        <f>'16 anys'!AD57</f>
        <v>6.75</v>
      </c>
      <c r="J430" s="116">
        <f>'16 anys'!AI57</f>
        <v>7.3055555555555545</v>
      </c>
    </row>
    <row r="431" spans="1:10" s="146" customFormat="1" x14ac:dyDescent="0.25">
      <c r="A431" s="279"/>
      <c r="B431" s="282"/>
      <c r="C431" s="288"/>
      <c r="D431" s="157">
        <f>'16 anys'!I61</f>
        <v>6.333333333333333</v>
      </c>
      <c r="E431" s="157">
        <f>'16 anys'!N61</f>
        <v>8.5</v>
      </c>
      <c r="F431" s="140">
        <f>'16 anys'!O61</f>
        <v>7.4166666666666661</v>
      </c>
      <c r="G431" s="157">
        <f>'16 anys'!R61</f>
        <v>5</v>
      </c>
      <c r="H431" s="157">
        <f>'16 anys'!AC61</f>
        <v>8</v>
      </c>
      <c r="I431" s="140">
        <f>'16 anys'!AD61</f>
        <v>6.5</v>
      </c>
      <c r="J431" s="116">
        <f>'16 anys'!AI61</f>
        <v>7.3055555555555545</v>
      </c>
    </row>
    <row r="432" spans="1:10" s="146" customFormat="1" x14ac:dyDescent="0.25">
      <c r="A432" s="279"/>
      <c r="B432" s="282"/>
      <c r="C432" s="288"/>
      <c r="D432" s="157">
        <f>'16 anys'!I62</f>
        <v>5.333333333333333</v>
      </c>
      <c r="E432" s="157">
        <f>'16 anys'!N62</f>
        <v>6</v>
      </c>
      <c r="F432" s="140">
        <f>'16 anys'!O62</f>
        <v>5.6666666666666661</v>
      </c>
      <c r="G432" s="157">
        <f>'16 anys'!R62</f>
        <v>5</v>
      </c>
      <c r="H432" s="157">
        <f>'16 anys'!AC62</f>
        <v>8</v>
      </c>
      <c r="I432" s="140">
        <f>'16 anys'!AD62</f>
        <v>6.5</v>
      </c>
      <c r="J432" s="116">
        <f>'16 anys'!AI62</f>
        <v>6.7222222222222214</v>
      </c>
    </row>
    <row r="433" spans="1:11" s="146" customFormat="1" x14ac:dyDescent="0.25">
      <c r="A433" s="279"/>
      <c r="B433" s="282"/>
      <c r="C433" s="288"/>
      <c r="D433" s="157">
        <f>'16 anys'!I63</f>
        <v>7.2</v>
      </c>
      <c r="E433" s="157">
        <f>'16 anys'!N63</f>
        <v>5.5</v>
      </c>
      <c r="F433" s="140">
        <f>'16 anys'!O63</f>
        <v>6.35</v>
      </c>
      <c r="G433" s="157">
        <f>'16 anys'!R63</f>
        <v>5</v>
      </c>
      <c r="H433" s="157">
        <f>'16 anys'!AC63</f>
        <v>8</v>
      </c>
      <c r="I433" s="140">
        <f>'16 anys'!AD63</f>
        <v>6.5</v>
      </c>
      <c r="J433" s="116">
        <f>'16 anys'!AI63</f>
        <v>6.95</v>
      </c>
      <c r="K433" s="145"/>
    </row>
    <row r="434" spans="1:11" s="146" customFormat="1" x14ac:dyDescent="0.25">
      <c r="A434" s="279"/>
      <c r="B434" s="282"/>
      <c r="C434" s="288"/>
      <c r="D434" s="157">
        <f>'16 anys'!I64</f>
        <v>6.333333333333333</v>
      </c>
      <c r="E434" s="157">
        <f>'16 anys'!N64</f>
        <v>6</v>
      </c>
      <c r="F434" s="140">
        <f>'16 anys'!O64</f>
        <v>6.1666666666666661</v>
      </c>
      <c r="G434" s="36"/>
      <c r="H434" s="157">
        <f>'16 anys'!AC64</f>
        <v>8</v>
      </c>
      <c r="I434" s="140">
        <f>'16 anys'!AD64</f>
        <v>8</v>
      </c>
      <c r="J434" s="116">
        <f>'16 anys'!AI64</f>
        <v>7.3888888888888884</v>
      </c>
      <c r="K434" s="145"/>
    </row>
    <row r="435" spans="1:11" s="146" customFormat="1" x14ac:dyDescent="0.25">
      <c r="A435" s="279"/>
      <c r="B435" s="282"/>
      <c r="C435" s="288"/>
      <c r="D435" s="157">
        <f>'16 anys'!I65</f>
        <v>5.333333333333333</v>
      </c>
      <c r="E435" s="157">
        <f>'16 anys'!N65</f>
        <v>3.5</v>
      </c>
      <c r="F435" s="140">
        <f>'16 anys'!O65</f>
        <v>4.4166666666666661</v>
      </c>
      <c r="G435" s="36"/>
      <c r="H435" s="157">
        <f>'16 anys'!AC65</f>
        <v>7</v>
      </c>
      <c r="I435" s="140">
        <f>'16 anys'!AD65</f>
        <v>7</v>
      </c>
      <c r="J435" s="116">
        <f>'16 anys'!AI65</f>
        <v>5.7361111111111107</v>
      </c>
      <c r="K435" s="145"/>
    </row>
    <row r="436" spans="1:11" s="146" customFormat="1" x14ac:dyDescent="0.25">
      <c r="A436" s="279"/>
      <c r="B436" s="282"/>
      <c r="C436" s="288"/>
      <c r="D436" s="157">
        <f>'16 anys'!I67</f>
        <v>5.5</v>
      </c>
      <c r="E436" s="157">
        <f>'16 anys'!N67</f>
        <v>1</v>
      </c>
      <c r="F436" s="140">
        <f>'16 anys'!O67</f>
        <v>3.25</v>
      </c>
      <c r="G436" s="36"/>
      <c r="H436" s="157">
        <f>'16 anys'!AC67</f>
        <v>8</v>
      </c>
      <c r="I436" s="140">
        <f>'16 anys'!AD67</f>
        <v>8</v>
      </c>
      <c r="J436" s="116">
        <f>'16 anys'!AI67</f>
        <v>6.416666666666667</v>
      </c>
      <c r="K436" s="145"/>
    </row>
    <row r="437" spans="1:11" s="146" customFormat="1" x14ac:dyDescent="0.25">
      <c r="A437" s="279"/>
      <c r="B437" s="282"/>
      <c r="C437" s="288"/>
      <c r="D437" s="157">
        <f>'16 anys'!I68</f>
        <v>3.3333333333333335</v>
      </c>
      <c r="E437" s="157">
        <f>'16 anys'!N68</f>
        <v>3</v>
      </c>
      <c r="F437" s="140">
        <f>'16 anys'!O68</f>
        <v>3.166666666666667</v>
      </c>
      <c r="G437" s="36"/>
      <c r="H437" s="157">
        <f>'16 anys'!AC68</f>
        <v>7</v>
      </c>
      <c r="I437" s="140">
        <f>'16 anys'!AD68</f>
        <v>7</v>
      </c>
      <c r="J437" s="116">
        <f>'16 anys'!AI68</f>
        <v>5.3611111111111116</v>
      </c>
      <c r="K437" s="145"/>
    </row>
    <row r="438" spans="1:11" s="146" customFormat="1" x14ac:dyDescent="0.25">
      <c r="A438" s="279"/>
      <c r="B438" s="282"/>
      <c r="C438" s="288"/>
      <c r="D438" s="157">
        <f>'16 anys'!I69</f>
        <v>7.2</v>
      </c>
      <c r="E438" s="157">
        <f>'16 anys'!N69</f>
        <v>5.666666666666667</v>
      </c>
      <c r="F438" s="140">
        <f>'16 anys'!O69</f>
        <v>6.4333333333333336</v>
      </c>
      <c r="G438" s="36"/>
      <c r="H438" s="157">
        <f>'16 anys'!AC69</f>
        <v>8</v>
      </c>
      <c r="I438" s="140">
        <f>'16 anys'!AD69</f>
        <v>8</v>
      </c>
      <c r="J438" s="116">
        <f>'16 anys'!AI69</f>
        <v>7.1444444444444448</v>
      </c>
      <c r="K438" s="145"/>
    </row>
    <row r="439" spans="1:11" s="146" customFormat="1" x14ac:dyDescent="0.25">
      <c r="A439" s="279"/>
      <c r="B439" s="282"/>
      <c r="C439" s="288"/>
      <c r="D439" s="157">
        <f>'16 anys'!I71</f>
        <v>7</v>
      </c>
      <c r="E439" s="157">
        <f>'16 anys'!N71</f>
        <v>8</v>
      </c>
      <c r="F439" s="140">
        <f>'16 anys'!O71</f>
        <v>7.5</v>
      </c>
      <c r="G439" s="157">
        <f>'16 anys'!R71</f>
        <v>6</v>
      </c>
      <c r="H439" s="157">
        <f>'16 anys'!AC71</f>
        <v>8</v>
      </c>
      <c r="I439" s="140">
        <f>'16 anys'!AD71</f>
        <v>7</v>
      </c>
      <c r="J439" s="116">
        <f>'16 anys'!AI71</f>
        <v>7.166666666666667</v>
      </c>
      <c r="K439" s="145"/>
    </row>
    <row r="440" spans="1:11" s="146" customFormat="1" x14ac:dyDescent="0.25">
      <c r="A440" s="279"/>
      <c r="B440" s="282"/>
      <c r="C440" s="288"/>
      <c r="D440" s="157">
        <f>'16 anys'!I72</f>
        <v>4.333333333333333</v>
      </c>
      <c r="E440" s="157">
        <f>'16 anys'!N72</f>
        <v>2</v>
      </c>
      <c r="F440" s="140">
        <f>'16 anys'!O72</f>
        <v>3.1666666666666665</v>
      </c>
      <c r="G440" s="36"/>
      <c r="H440" s="157">
        <f>'16 anys'!AC72</f>
        <v>6</v>
      </c>
      <c r="I440" s="140">
        <f>'16 anys'!AD72</f>
        <v>6</v>
      </c>
      <c r="J440" s="116">
        <f>'16 anys'!AI72</f>
        <v>5.0555555555555554</v>
      </c>
      <c r="K440" s="145"/>
    </row>
    <row r="441" spans="1:11" s="146" customFormat="1" x14ac:dyDescent="0.25">
      <c r="A441" s="279"/>
      <c r="B441" s="282"/>
      <c r="C441" s="288"/>
      <c r="D441" s="157">
        <f>'16 anys'!I74</f>
        <v>6</v>
      </c>
      <c r="E441" s="157">
        <f>'16 anys'!N74</f>
        <v>3</v>
      </c>
      <c r="F441" s="140">
        <f>'16 anys'!O74</f>
        <v>4.5</v>
      </c>
      <c r="G441" s="36"/>
      <c r="H441" s="36"/>
      <c r="I441" s="36"/>
      <c r="J441" s="116">
        <f>'16 anys'!AI74</f>
        <v>4.5</v>
      </c>
      <c r="K441" s="145"/>
    </row>
    <row r="442" spans="1:11" s="146" customFormat="1" x14ac:dyDescent="0.25">
      <c r="A442" s="279"/>
      <c r="B442" s="282"/>
      <c r="C442" s="288"/>
      <c r="D442" s="157">
        <f>'16 anys'!I76</f>
        <v>5.333333333333333</v>
      </c>
      <c r="E442" s="157">
        <f>'16 anys'!N76</f>
        <v>3.5</v>
      </c>
      <c r="F442" s="140">
        <f>'16 anys'!O76</f>
        <v>4.4166666666666661</v>
      </c>
      <c r="G442" s="36"/>
      <c r="H442" s="157">
        <f>'16 anys'!AC76</f>
        <v>8</v>
      </c>
      <c r="I442" s="140">
        <f>'16 anys'!AD76</f>
        <v>8</v>
      </c>
      <c r="J442" s="116">
        <f>'16 anys'!AI76</f>
        <v>6.6833333333333327</v>
      </c>
      <c r="K442" s="145"/>
    </row>
    <row r="443" spans="1:11" s="146" customFormat="1" x14ac:dyDescent="0.25">
      <c r="A443" s="279"/>
      <c r="B443" s="282"/>
      <c r="C443" s="288"/>
      <c r="D443" s="157">
        <f>'16 anys'!I80</f>
        <v>5.5</v>
      </c>
      <c r="E443" s="157">
        <f>'16 anys'!N80</f>
        <v>1</v>
      </c>
      <c r="F443" s="140">
        <f>'16 anys'!O80</f>
        <v>3.25</v>
      </c>
      <c r="G443" s="36"/>
      <c r="H443" s="157">
        <f>'16 anys'!AC80</f>
        <v>5</v>
      </c>
      <c r="I443" s="140">
        <f>'16 anys'!AD80</f>
        <v>5</v>
      </c>
      <c r="J443" s="116">
        <f>'16 anys'!AI80</f>
        <v>4.6500000000000004</v>
      </c>
      <c r="K443" s="145"/>
    </row>
    <row r="444" spans="1:11" s="146" customFormat="1" x14ac:dyDescent="0.25">
      <c r="A444" s="279"/>
      <c r="B444" s="282"/>
      <c r="C444" s="288"/>
      <c r="D444" s="157">
        <f>'16 anys'!I82</f>
        <v>5</v>
      </c>
      <c r="E444" s="36"/>
      <c r="F444" s="140">
        <f>'16 anys'!O82</f>
        <v>5</v>
      </c>
      <c r="G444" s="36"/>
      <c r="H444" s="157">
        <f>'16 anys'!AC82</f>
        <v>7</v>
      </c>
      <c r="I444" s="140">
        <f>'16 anys'!AD82</f>
        <v>7</v>
      </c>
      <c r="J444" s="116">
        <f>'16 anys'!AI82</f>
        <v>6</v>
      </c>
      <c r="K444" s="145"/>
    </row>
    <row r="445" spans="1:11" s="146" customFormat="1" x14ac:dyDescent="0.25">
      <c r="A445" s="279"/>
      <c r="B445" s="282"/>
      <c r="C445" s="288"/>
      <c r="D445" s="157">
        <f>'16 anys'!I84</f>
        <v>7.25</v>
      </c>
      <c r="E445" s="157">
        <f>'16 anys'!N84</f>
        <v>8</v>
      </c>
      <c r="F445" s="140">
        <f>'16 anys'!O84</f>
        <v>7.625</v>
      </c>
      <c r="G445" s="157">
        <f>'16 anys'!R84</f>
        <v>7</v>
      </c>
      <c r="H445" s="157">
        <f>'16 anys'!AC84</f>
        <v>8.5</v>
      </c>
      <c r="I445" s="140">
        <f>'16 anys'!AD84</f>
        <v>7.75</v>
      </c>
      <c r="J445" s="116">
        <f>'16 anys'!AI84</f>
        <v>7.458333333333333</v>
      </c>
      <c r="K445" s="145"/>
    </row>
    <row r="446" spans="1:11" s="146" customFormat="1" x14ac:dyDescent="0.25">
      <c r="A446" s="279"/>
      <c r="B446" s="282"/>
      <c r="C446" s="288"/>
      <c r="D446" s="157">
        <f>'16 anys'!I85</f>
        <v>8</v>
      </c>
      <c r="E446" s="157">
        <f>'16 anys'!N85</f>
        <v>6</v>
      </c>
      <c r="F446" s="140">
        <f>'16 anys'!O85</f>
        <v>7</v>
      </c>
      <c r="G446" s="157">
        <f>'16 anys'!R85</f>
        <v>5</v>
      </c>
      <c r="H446" s="157">
        <f>'16 anys'!AC85</f>
        <v>8</v>
      </c>
      <c r="I446" s="140">
        <f>'16 anys'!AD85</f>
        <v>6.5</v>
      </c>
      <c r="J446" s="116">
        <f>'16 anys'!AI85</f>
        <v>7.166666666666667</v>
      </c>
      <c r="K446" s="145"/>
    </row>
    <row r="447" spans="1:11" s="146" customFormat="1" x14ac:dyDescent="0.25">
      <c r="A447" s="279"/>
      <c r="B447" s="282"/>
      <c r="C447" s="288"/>
      <c r="D447" s="157">
        <f>'16 anys'!I87</f>
        <v>6</v>
      </c>
      <c r="E447" s="157">
        <f>'16 anys'!N87</f>
        <v>6.333333333333333</v>
      </c>
      <c r="F447" s="140">
        <f>'16 anys'!O87</f>
        <v>6.1666666666666661</v>
      </c>
      <c r="G447" s="157">
        <f>'16 anys'!R87</f>
        <v>3</v>
      </c>
      <c r="H447" s="157">
        <f>'16 anys'!AC87</f>
        <v>8</v>
      </c>
      <c r="I447" s="140">
        <f>'16 anys'!AD87</f>
        <v>5.5</v>
      </c>
      <c r="J447" s="116">
        <f>'16 anys'!AI87</f>
        <v>6.2222222222222214</v>
      </c>
      <c r="K447" s="145"/>
    </row>
    <row r="448" spans="1:11" s="146" customFormat="1" x14ac:dyDescent="0.25">
      <c r="A448" s="279"/>
      <c r="B448" s="282"/>
      <c r="C448" s="288"/>
      <c r="D448" s="36"/>
      <c r="E448" s="36"/>
      <c r="F448" s="36"/>
      <c r="G448" s="36"/>
      <c r="H448" s="36"/>
      <c r="I448" s="36"/>
      <c r="J448" s="36"/>
      <c r="K448" s="260"/>
    </row>
    <row r="449" spans="1:10" s="146" customFormat="1" x14ac:dyDescent="0.25">
      <c r="A449" s="279"/>
      <c r="B449" s="282"/>
      <c r="C449" s="289"/>
      <c r="D449" s="155">
        <f>'16 anys'!I91</f>
        <v>7.5</v>
      </c>
      <c r="E449" s="155">
        <f>'16 anys'!N91</f>
        <v>6.5</v>
      </c>
      <c r="F449" s="141">
        <f>'16 anys'!O91</f>
        <v>7</v>
      </c>
      <c r="G449" s="155">
        <f>'16 anys'!R91</f>
        <v>5</v>
      </c>
      <c r="H449" s="155">
        <f>'16 anys'!AC91</f>
        <v>9</v>
      </c>
      <c r="I449" s="141">
        <f>'16 anys'!AD91</f>
        <v>7</v>
      </c>
      <c r="J449" s="118">
        <f>'16 anys'!AI91</f>
        <v>7.333333333333333</v>
      </c>
    </row>
    <row r="450" spans="1:10" s="146" customFormat="1" x14ac:dyDescent="0.25">
      <c r="A450" s="279"/>
      <c r="B450" s="282"/>
      <c r="C450" s="284" t="s">
        <v>92</v>
      </c>
      <c r="D450" s="157">
        <f>'16 anys'!I3</f>
        <v>3.6666666666666665</v>
      </c>
      <c r="E450" s="157">
        <f>'16 anys'!N3</f>
        <v>2</v>
      </c>
      <c r="F450" s="140">
        <f>'16 anys'!O3</f>
        <v>2.833333333333333</v>
      </c>
      <c r="G450" s="157">
        <f>'16 anys'!R3</f>
        <v>2</v>
      </c>
      <c r="H450" s="157">
        <f>'16 anys'!AC3</f>
        <v>5.333333333333333</v>
      </c>
      <c r="I450" s="140">
        <f>'16 anys'!AD3</f>
        <v>3.6666666666666665</v>
      </c>
      <c r="J450" s="116">
        <f>'16 anys'!AI3</f>
        <v>4.166666666666667</v>
      </c>
    </row>
    <row r="451" spans="1:10" s="146" customFormat="1" x14ac:dyDescent="0.25">
      <c r="A451" s="279"/>
      <c r="B451" s="282"/>
      <c r="C451" s="285"/>
      <c r="D451" s="157">
        <f>'16 anys'!I4</f>
        <v>9</v>
      </c>
      <c r="E451" s="157">
        <f>'16 anys'!N4</f>
        <v>9</v>
      </c>
      <c r="F451" s="140">
        <f>'16 anys'!O4</f>
        <v>9</v>
      </c>
      <c r="G451" s="157">
        <f>'16 anys'!R4</f>
        <v>7</v>
      </c>
      <c r="H451" s="157">
        <f>'16 anys'!AC4</f>
        <v>8.75</v>
      </c>
      <c r="I451" s="140">
        <f>'16 anys'!AD4</f>
        <v>7.875</v>
      </c>
      <c r="J451" s="116">
        <f>'16 anys'!AI4</f>
        <v>8.625</v>
      </c>
    </row>
    <row r="452" spans="1:10" s="146" customFormat="1" x14ac:dyDescent="0.25">
      <c r="A452" s="279"/>
      <c r="B452" s="282"/>
      <c r="C452" s="285"/>
      <c r="D452" s="157">
        <f>'16 anys'!I6</f>
        <v>8</v>
      </c>
      <c r="E452" s="157">
        <f>'16 anys'!N6</f>
        <v>8</v>
      </c>
      <c r="F452" s="140">
        <f>'16 anys'!O6</f>
        <v>8</v>
      </c>
      <c r="G452" s="157">
        <f>'16 anys'!R6</f>
        <v>6</v>
      </c>
      <c r="H452" s="157">
        <f>'16 anys'!AC6</f>
        <v>9.25</v>
      </c>
      <c r="I452" s="140">
        <f>'16 anys'!AD6</f>
        <v>7.625</v>
      </c>
      <c r="J452" s="116">
        <f>'16 anys'!AI6</f>
        <v>7.875</v>
      </c>
    </row>
    <row r="453" spans="1:10" s="146" customFormat="1" x14ac:dyDescent="0.25">
      <c r="A453" s="279"/>
      <c r="B453" s="282"/>
      <c r="C453" s="285"/>
      <c r="D453" s="157">
        <f>'16 anys'!I7</f>
        <v>7.333333333333333</v>
      </c>
      <c r="E453" s="157">
        <f>'16 anys'!N7</f>
        <v>7</v>
      </c>
      <c r="F453" s="140">
        <f>'16 anys'!O7</f>
        <v>7.1666666666666661</v>
      </c>
      <c r="G453" s="157">
        <f>'16 anys'!R7</f>
        <v>5</v>
      </c>
      <c r="H453" s="157">
        <f>'16 anys'!AC7</f>
        <v>7.25</v>
      </c>
      <c r="I453" s="140">
        <f>'16 anys'!AD7</f>
        <v>6.125</v>
      </c>
      <c r="J453" s="116">
        <f>'16 anys'!AI7</f>
        <v>7.4305555555555545</v>
      </c>
    </row>
    <row r="454" spans="1:10" s="146" customFormat="1" x14ac:dyDescent="0.25">
      <c r="A454" s="279"/>
      <c r="B454" s="282"/>
      <c r="C454" s="285"/>
      <c r="D454" s="157">
        <f>'16 anys'!I8</f>
        <v>7</v>
      </c>
      <c r="E454" s="157">
        <f>'16 anys'!N8</f>
        <v>9</v>
      </c>
      <c r="F454" s="140">
        <f>'16 anys'!O8</f>
        <v>8</v>
      </c>
      <c r="G454" s="157">
        <f>'16 anys'!R8</f>
        <v>5</v>
      </c>
      <c r="H454" s="157">
        <f>'16 anys'!AC8</f>
        <v>7.25</v>
      </c>
      <c r="I454" s="140">
        <f>'16 anys'!AD8</f>
        <v>6.125</v>
      </c>
      <c r="J454" s="116">
        <f>'16 anys'!AI8</f>
        <v>8.0416666666666661</v>
      </c>
    </row>
    <row r="455" spans="1:10" s="146" customFormat="1" x14ac:dyDescent="0.25">
      <c r="A455" s="279"/>
      <c r="B455" s="282"/>
      <c r="C455" s="285"/>
      <c r="D455" s="157">
        <f>'16 anys'!I9</f>
        <v>4.333333333333333</v>
      </c>
      <c r="E455" s="157">
        <f>'16 anys'!N9</f>
        <v>1</v>
      </c>
      <c r="F455" s="140">
        <f>'16 anys'!O9</f>
        <v>2.6666666666666665</v>
      </c>
      <c r="G455" s="157">
        <f>'16 anys'!R9</f>
        <v>2</v>
      </c>
      <c r="H455" s="157">
        <f>'16 anys'!AC9</f>
        <v>4</v>
      </c>
      <c r="I455" s="140">
        <f>'16 anys'!AD9</f>
        <v>3</v>
      </c>
      <c r="J455" s="116">
        <f>'16 anys'!AI9</f>
        <v>4.2222222222222223</v>
      </c>
    </row>
    <row r="456" spans="1:10" s="146" customFormat="1" x14ac:dyDescent="0.25">
      <c r="A456" s="279"/>
      <c r="B456" s="282"/>
      <c r="C456" s="285"/>
      <c r="D456" s="157">
        <f>'16 anys'!I10</f>
        <v>7.333333333333333</v>
      </c>
      <c r="E456" s="157">
        <f>'16 anys'!N10</f>
        <v>6</v>
      </c>
      <c r="F456" s="140">
        <f>'16 anys'!O10</f>
        <v>6.6666666666666661</v>
      </c>
      <c r="G456" s="157">
        <f>'16 anys'!R10</f>
        <v>6</v>
      </c>
      <c r="H456" s="157">
        <f>'16 anys'!AC10</f>
        <v>7</v>
      </c>
      <c r="I456" s="140">
        <f>'16 anys'!AD10</f>
        <v>6.5</v>
      </c>
      <c r="J456" s="116">
        <f>'16 anys'!AI10</f>
        <v>7.3888888888888884</v>
      </c>
    </row>
    <row r="457" spans="1:10" s="146" customFormat="1" x14ac:dyDescent="0.25">
      <c r="A457" s="279"/>
      <c r="B457" s="282"/>
      <c r="C457" s="285"/>
      <c r="D457" s="157">
        <f>'16 anys'!I11</f>
        <v>5.333333333333333</v>
      </c>
      <c r="E457" s="157">
        <f>'16 anys'!N11</f>
        <v>6</v>
      </c>
      <c r="F457" s="140">
        <f>'16 anys'!O11</f>
        <v>5.6666666666666661</v>
      </c>
      <c r="G457" s="157">
        <f>'16 anys'!R11</f>
        <v>2</v>
      </c>
      <c r="H457" s="157">
        <f>'16 anys'!AC11</f>
        <v>6</v>
      </c>
      <c r="I457" s="140">
        <f>'16 anys'!AD11</f>
        <v>4</v>
      </c>
      <c r="J457" s="116">
        <f>'16 anys'!AI11</f>
        <v>5.5555555555555545</v>
      </c>
    </row>
    <row r="458" spans="1:10" s="146" customFormat="1" x14ac:dyDescent="0.25">
      <c r="A458" s="279"/>
      <c r="B458" s="282"/>
      <c r="C458" s="285"/>
      <c r="D458" s="157">
        <f>'16 anys'!I13</f>
        <v>9</v>
      </c>
      <c r="E458" s="157">
        <f>'16 anys'!N13</f>
        <v>7</v>
      </c>
      <c r="F458" s="140">
        <f>'16 anys'!O13</f>
        <v>8</v>
      </c>
      <c r="G458" s="157">
        <f>'16 anys'!R13</f>
        <v>8</v>
      </c>
      <c r="H458" s="157">
        <f>'16 anys'!AC13</f>
        <v>8</v>
      </c>
      <c r="I458" s="140">
        <f>'16 anys'!AD13</f>
        <v>8</v>
      </c>
      <c r="J458" s="116">
        <f>'16 anys'!AI13</f>
        <v>8.3333333333333339</v>
      </c>
    </row>
    <row r="459" spans="1:10" s="146" customFormat="1" x14ac:dyDescent="0.25">
      <c r="A459" s="279"/>
      <c r="B459" s="282"/>
      <c r="C459" s="285"/>
      <c r="D459" s="157">
        <f>'16 anys'!I14</f>
        <v>5.666666666666667</v>
      </c>
      <c r="E459" s="157">
        <f>'16 anys'!N14</f>
        <v>5</v>
      </c>
      <c r="F459" s="140">
        <f>'16 anys'!O14</f>
        <v>5.3333333333333339</v>
      </c>
      <c r="G459" s="157">
        <f>'16 anys'!R14</f>
        <v>2</v>
      </c>
      <c r="H459" s="157">
        <f>'16 anys'!AC14</f>
        <v>5</v>
      </c>
      <c r="I459" s="140">
        <f>'16 anys'!AD14</f>
        <v>3.5</v>
      </c>
      <c r="J459" s="116">
        <f>'16 anys'!AI14</f>
        <v>5.2777777777777777</v>
      </c>
    </row>
    <row r="460" spans="1:10" s="146" customFormat="1" x14ac:dyDescent="0.25">
      <c r="A460" s="279"/>
      <c r="B460" s="282"/>
      <c r="C460" s="285"/>
      <c r="D460" s="157">
        <f>'16 anys'!I15</f>
        <v>6.333333333333333</v>
      </c>
      <c r="E460" s="157">
        <f>'16 anys'!N15</f>
        <v>6</v>
      </c>
      <c r="F460" s="140">
        <f>'16 anys'!O15</f>
        <v>6.1666666666666661</v>
      </c>
      <c r="G460" s="157">
        <f>'16 anys'!R15</f>
        <v>6</v>
      </c>
      <c r="H460" s="157">
        <f>'16 anys'!AC15</f>
        <v>7</v>
      </c>
      <c r="I460" s="140">
        <f>'16 anys'!AD15</f>
        <v>6.5</v>
      </c>
      <c r="J460" s="116">
        <f>'16 anys'!AI15</f>
        <v>6.8888888888888884</v>
      </c>
    </row>
    <row r="461" spans="1:10" s="146" customFormat="1" x14ac:dyDescent="0.25">
      <c r="A461" s="279"/>
      <c r="B461" s="282"/>
      <c r="C461" s="285"/>
      <c r="D461" s="157">
        <f>'16 anys'!I21</f>
        <v>6</v>
      </c>
      <c r="E461" s="157">
        <f>'16 anys'!N21</f>
        <v>5</v>
      </c>
      <c r="F461" s="140">
        <f>'16 anys'!O21</f>
        <v>5.5</v>
      </c>
      <c r="G461" s="157">
        <f>'16 anys'!R21</f>
        <v>2</v>
      </c>
      <c r="H461" s="157">
        <f>'16 anys'!AC21</f>
        <v>6.25</v>
      </c>
      <c r="I461" s="140">
        <f>'16 anys'!AD21</f>
        <v>4.125</v>
      </c>
      <c r="J461" s="116">
        <f>'16 anys'!AI21</f>
        <v>5.875</v>
      </c>
    </row>
    <row r="462" spans="1:10" s="146" customFormat="1" x14ac:dyDescent="0.25">
      <c r="A462" s="279"/>
      <c r="B462" s="282"/>
      <c r="C462" s="285"/>
      <c r="D462" s="157">
        <f>'16 anys'!I23</f>
        <v>7</v>
      </c>
      <c r="E462" s="157">
        <f>'16 anys'!N23</f>
        <v>7</v>
      </c>
      <c r="F462" s="140">
        <f>'16 anys'!O23</f>
        <v>7</v>
      </c>
      <c r="G462" s="157">
        <f>'16 anys'!R23</f>
        <v>5</v>
      </c>
      <c r="H462" s="157">
        <f>'16 anys'!AC23</f>
        <v>8.3333333333333339</v>
      </c>
      <c r="I462" s="140">
        <f>'16 anys'!AD23</f>
        <v>6.666666666666667</v>
      </c>
      <c r="J462" s="116">
        <f>'16 anys'!AI23</f>
        <v>7.5555555555555562</v>
      </c>
    </row>
    <row r="463" spans="1:10" s="146" customFormat="1" x14ac:dyDescent="0.25">
      <c r="A463" s="279"/>
      <c r="B463" s="282"/>
      <c r="C463" s="285"/>
      <c r="D463" s="157">
        <f>'16 anys'!I24</f>
        <v>8</v>
      </c>
      <c r="E463" s="157">
        <f>'16 anys'!N24</f>
        <v>8</v>
      </c>
      <c r="F463" s="140">
        <f>'16 anys'!O24</f>
        <v>8</v>
      </c>
      <c r="G463" s="157">
        <f>'16 anys'!R24</f>
        <v>5</v>
      </c>
      <c r="H463" s="157">
        <f>'16 anys'!AC24</f>
        <v>8.25</v>
      </c>
      <c r="I463" s="140">
        <f>'16 anys'!AD24</f>
        <v>6.625</v>
      </c>
      <c r="J463" s="116">
        <f>'16 anys'!AI24</f>
        <v>7.875</v>
      </c>
    </row>
    <row r="464" spans="1:10" s="146" customFormat="1" x14ac:dyDescent="0.25">
      <c r="A464" s="279"/>
      <c r="B464" s="282"/>
      <c r="C464" s="285"/>
      <c r="D464" s="157">
        <f>'16 anys'!I25</f>
        <v>7</v>
      </c>
      <c r="E464" s="157">
        <f>'16 anys'!N25</f>
        <v>5</v>
      </c>
      <c r="F464" s="140">
        <f>'16 anys'!O25</f>
        <v>6</v>
      </c>
      <c r="G464" s="157">
        <f>'16 anys'!R25</f>
        <v>6</v>
      </c>
      <c r="H464" s="157">
        <f>'16 anys'!AC25</f>
        <v>8.75</v>
      </c>
      <c r="I464" s="140">
        <f>'16 anys'!AD25</f>
        <v>7.375</v>
      </c>
      <c r="J464" s="116">
        <f>'16 anys'!AI25</f>
        <v>7.791666666666667</v>
      </c>
    </row>
    <row r="465" spans="1:10" s="146" customFormat="1" x14ac:dyDescent="0.25">
      <c r="A465" s="279"/>
      <c r="B465" s="282"/>
      <c r="C465" s="285"/>
      <c r="D465" s="157">
        <f>'16 anys'!I26</f>
        <v>7.333333333333333</v>
      </c>
      <c r="E465" s="157">
        <f>'16 anys'!N26</f>
        <v>6</v>
      </c>
      <c r="F465" s="140">
        <f>'16 anys'!O26</f>
        <v>6.6666666666666661</v>
      </c>
      <c r="G465" s="157">
        <f>'16 anys'!R26</f>
        <v>9</v>
      </c>
      <c r="H465" s="157">
        <f>'16 anys'!AC26</f>
        <v>9.5</v>
      </c>
      <c r="I465" s="140">
        <f>'16 anys'!AD26</f>
        <v>9.25</v>
      </c>
      <c r="J465" s="116">
        <f>'16 anys'!AI26</f>
        <v>7.9722222222222214</v>
      </c>
    </row>
    <row r="466" spans="1:10" s="146" customFormat="1" x14ac:dyDescent="0.25">
      <c r="A466" s="279"/>
      <c r="B466" s="282"/>
      <c r="C466" s="285"/>
      <c r="D466" s="157">
        <f>'16 anys'!I28</f>
        <v>6.666666666666667</v>
      </c>
      <c r="E466" s="157">
        <f>'16 anys'!N28</f>
        <v>7</v>
      </c>
      <c r="F466" s="140">
        <f>'16 anys'!O28</f>
        <v>6.8333333333333339</v>
      </c>
      <c r="G466" s="157">
        <f>'16 anys'!R28</f>
        <v>5</v>
      </c>
      <c r="H466" s="157">
        <f>'16 anys'!AC28</f>
        <v>8.75</v>
      </c>
      <c r="I466" s="140">
        <f>'16 anys'!AD28</f>
        <v>6.875</v>
      </c>
      <c r="J466" s="116">
        <f>'16 anys'!AI28</f>
        <v>7.2361111111111116</v>
      </c>
    </row>
    <row r="467" spans="1:10" s="146" customFormat="1" x14ac:dyDescent="0.25">
      <c r="A467" s="279"/>
      <c r="B467" s="282"/>
      <c r="C467" s="285"/>
      <c r="D467" s="157">
        <f>'16 anys'!I30</f>
        <v>6.666666666666667</v>
      </c>
      <c r="E467" s="157">
        <f>'16 anys'!N30</f>
        <v>6</v>
      </c>
      <c r="F467" s="140">
        <f>'16 anys'!O30</f>
        <v>6.3333333333333339</v>
      </c>
      <c r="G467" s="157">
        <f>'16 anys'!R30</f>
        <v>6</v>
      </c>
      <c r="H467" s="157">
        <f>'16 anys'!AC30</f>
        <v>7.5</v>
      </c>
      <c r="I467" s="140">
        <f>'16 anys'!AD30</f>
        <v>6.75</v>
      </c>
      <c r="J467" s="116">
        <f>'16 anys'!AI30</f>
        <v>7.0277777777777786</v>
      </c>
    </row>
    <row r="468" spans="1:10" s="146" customFormat="1" x14ac:dyDescent="0.25">
      <c r="A468" s="279"/>
      <c r="B468" s="282"/>
      <c r="C468" s="285"/>
      <c r="D468" s="157">
        <f>'16 anys'!I34</f>
        <v>4</v>
      </c>
      <c r="E468" s="157">
        <f>'16 anys'!N34</f>
        <v>2.3333333333333335</v>
      </c>
      <c r="F468" s="140">
        <f>'16 anys'!O34</f>
        <v>3.166666666666667</v>
      </c>
      <c r="G468" s="36"/>
      <c r="H468" s="157">
        <f>'16 anys'!AC34</f>
        <v>5.5</v>
      </c>
      <c r="I468" s="140">
        <f>'16 anys'!AD34</f>
        <v>5.5</v>
      </c>
      <c r="J468" s="116">
        <f>'16 anys'!AI34</f>
        <v>5.2222222222222223</v>
      </c>
    </row>
    <row r="469" spans="1:10" s="146" customFormat="1" x14ac:dyDescent="0.25">
      <c r="A469" s="279"/>
      <c r="B469" s="282"/>
      <c r="C469" s="285"/>
      <c r="D469" s="157">
        <f>'16 anys'!I36</f>
        <v>5.333333333333333</v>
      </c>
      <c r="E469" s="157">
        <f>'16 anys'!N36</f>
        <v>6</v>
      </c>
      <c r="F469" s="140">
        <f>'16 anys'!O36</f>
        <v>5.6666666666666661</v>
      </c>
      <c r="G469" s="157">
        <f>'16 anys'!R36</f>
        <v>7</v>
      </c>
      <c r="H469" s="157">
        <f>'16 anys'!AC36</f>
        <v>7</v>
      </c>
      <c r="I469" s="140">
        <f>'16 anys'!AD36</f>
        <v>7</v>
      </c>
      <c r="J469" s="116">
        <f>'16 anys'!AI36</f>
        <v>6.8888888888888884</v>
      </c>
    </row>
    <row r="470" spans="1:10" s="146" customFormat="1" x14ac:dyDescent="0.25">
      <c r="A470" s="279"/>
      <c r="B470" s="282"/>
      <c r="C470" s="285"/>
      <c r="D470" s="157">
        <f>'16 anys'!I37</f>
        <v>4.666666666666667</v>
      </c>
      <c r="E470" s="157">
        <f>'16 anys'!N37</f>
        <v>5</v>
      </c>
      <c r="F470" s="140">
        <f>'16 anys'!O37</f>
        <v>4.8333333333333339</v>
      </c>
      <c r="G470" s="157">
        <f>'16 anys'!R37</f>
        <v>5</v>
      </c>
      <c r="H470" s="157">
        <f>'16 anys'!AC37</f>
        <v>7.666666666666667</v>
      </c>
      <c r="I470" s="140">
        <f>'16 anys'!AD37</f>
        <v>6.3333333333333339</v>
      </c>
      <c r="J470" s="116">
        <f>'16 anys'!AI37</f>
        <v>6.0555555555555562</v>
      </c>
    </row>
    <row r="471" spans="1:10" s="146" customFormat="1" x14ac:dyDescent="0.25">
      <c r="A471" s="279"/>
      <c r="B471" s="282"/>
      <c r="C471" s="285"/>
      <c r="D471" s="157">
        <f>'16 anys'!I38</f>
        <v>5.333333333333333</v>
      </c>
      <c r="E471" s="157">
        <f>'16 anys'!N38</f>
        <v>5.666666666666667</v>
      </c>
      <c r="F471" s="140">
        <f>'16 anys'!O38</f>
        <v>5.5</v>
      </c>
      <c r="G471" s="157">
        <f>'16 anys'!R38</f>
        <v>6</v>
      </c>
      <c r="H471" s="157">
        <f>'16 anys'!AC38</f>
        <v>6.5</v>
      </c>
      <c r="I471" s="140">
        <f>'16 anys'!AD38</f>
        <v>6.25</v>
      </c>
      <c r="J471" s="116">
        <f>'16 anys'!AI38</f>
        <v>6.25</v>
      </c>
    </row>
    <row r="472" spans="1:10" s="146" customFormat="1" x14ac:dyDescent="0.25">
      <c r="A472" s="279"/>
      <c r="B472" s="282"/>
      <c r="C472" s="285"/>
      <c r="D472" s="157">
        <f>'16 anys'!I42</f>
        <v>5</v>
      </c>
      <c r="E472" s="157">
        <f>'16 anys'!N42</f>
        <v>5.5</v>
      </c>
      <c r="F472" s="140">
        <f>'16 anys'!O42</f>
        <v>5.25</v>
      </c>
      <c r="G472" s="157">
        <f>'16 anys'!R42</f>
        <v>6</v>
      </c>
      <c r="H472" s="157">
        <f>'16 anys'!AC42</f>
        <v>7</v>
      </c>
      <c r="I472" s="140">
        <f>'16 anys'!AD42</f>
        <v>6.5</v>
      </c>
      <c r="J472" s="116">
        <f>'16 anys'!AI42</f>
        <v>6.25</v>
      </c>
    </row>
    <row r="473" spans="1:10" s="146" customFormat="1" x14ac:dyDescent="0.25">
      <c r="A473" s="279"/>
      <c r="B473" s="282"/>
      <c r="C473" s="285"/>
      <c r="D473" s="157">
        <f>'16 anys'!I44</f>
        <v>7.333333333333333</v>
      </c>
      <c r="E473" s="157">
        <f>'16 anys'!N44</f>
        <v>8.5</v>
      </c>
      <c r="F473" s="140">
        <f>'16 anys'!O44</f>
        <v>7.9166666666666661</v>
      </c>
      <c r="G473" s="157">
        <f>'16 anys'!R44</f>
        <v>7</v>
      </c>
      <c r="H473" s="157">
        <f>'16 anys'!AC44</f>
        <v>8</v>
      </c>
      <c r="I473" s="140">
        <f>'16 anys'!AD44</f>
        <v>7.5</v>
      </c>
      <c r="J473" s="116">
        <f>'16 anys'!AI44</f>
        <v>7.8055555555555545</v>
      </c>
    </row>
    <row r="474" spans="1:10" s="146" customFormat="1" x14ac:dyDescent="0.25">
      <c r="A474" s="279"/>
      <c r="B474" s="282"/>
      <c r="C474" s="285"/>
      <c r="D474" s="157">
        <f>'16 anys'!I48</f>
        <v>4.333333333333333</v>
      </c>
      <c r="E474" s="157">
        <f>'16 anys'!N48</f>
        <v>4</v>
      </c>
      <c r="F474" s="140">
        <f>'16 anys'!O48</f>
        <v>4.1666666666666661</v>
      </c>
      <c r="G474" s="157">
        <f>'16 anys'!R48</f>
        <v>5</v>
      </c>
      <c r="H474" s="157">
        <f>'16 anys'!AC48</f>
        <v>6.666666666666667</v>
      </c>
      <c r="I474" s="140">
        <f>'16 anys'!AD48</f>
        <v>5.8333333333333339</v>
      </c>
      <c r="J474" s="116">
        <f>'16 anys'!AI48</f>
        <v>6</v>
      </c>
    </row>
    <row r="475" spans="1:10" s="146" customFormat="1" x14ac:dyDescent="0.25">
      <c r="A475" s="279"/>
      <c r="B475" s="282"/>
      <c r="C475" s="285"/>
      <c r="D475" s="157">
        <f>'16 anys'!I54</f>
        <v>5.666666666666667</v>
      </c>
      <c r="E475" s="157">
        <f>'16 anys'!N54</f>
        <v>6</v>
      </c>
      <c r="F475" s="140">
        <f>'16 anys'!O54</f>
        <v>5.8333333333333339</v>
      </c>
      <c r="G475" s="157">
        <f>'16 anys'!R54</f>
        <v>8</v>
      </c>
      <c r="H475" s="157">
        <f>'16 anys'!AC54</f>
        <v>6.333333333333333</v>
      </c>
      <c r="I475" s="140">
        <f>'16 anys'!AD54</f>
        <v>7.1666666666666661</v>
      </c>
      <c r="J475" s="116">
        <f>'16 anys'!AI54</f>
        <v>6.666666666666667</v>
      </c>
    </row>
    <row r="476" spans="1:10" s="146" customFormat="1" x14ac:dyDescent="0.25">
      <c r="A476" s="279"/>
      <c r="B476" s="282"/>
      <c r="C476" s="285"/>
      <c r="D476" s="157">
        <f>'16 anys'!I55</f>
        <v>4.333333333333333</v>
      </c>
      <c r="E476" s="157">
        <f>'16 anys'!N55</f>
        <v>3.5</v>
      </c>
      <c r="F476" s="140">
        <f>'16 anys'!O55</f>
        <v>3.9166666666666665</v>
      </c>
      <c r="G476" s="157">
        <f>'16 anys'!R55</f>
        <v>6</v>
      </c>
      <c r="H476" s="157">
        <f>'16 anys'!AC55</f>
        <v>7.666666666666667</v>
      </c>
      <c r="I476" s="140">
        <f>'16 anys'!AD55</f>
        <v>6.8333333333333339</v>
      </c>
      <c r="J476" s="116">
        <f>'16 anys'!AI55</f>
        <v>6.25</v>
      </c>
    </row>
    <row r="477" spans="1:10" s="146" customFormat="1" x14ac:dyDescent="0.25">
      <c r="A477" s="279"/>
      <c r="B477" s="282"/>
      <c r="C477" s="285"/>
      <c r="D477" s="147">
        <f>'16 anys'!I58</f>
        <v>5</v>
      </c>
      <c r="E477" s="147">
        <f>'16 anys'!N58</f>
        <v>4</v>
      </c>
      <c r="F477" s="148">
        <f>'16 anys'!O58</f>
        <v>4.5</v>
      </c>
      <c r="G477" s="147">
        <f>'16 anys'!R58</f>
        <v>2</v>
      </c>
      <c r="H477" s="147">
        <f>'16 anys'!AC58</f>
        <v>6.666666666666667</v>
      </c>
      <c r="I477" s="148">
        <f>'16 anys'!AD58</f>
        <v>4.3333333333333339</v>
      </c>
      <c r="J477" s="116">
        <f>'16 anys'!AI58</f>
        <v>5.6111111111111116</v>
      </c>
    </row>
    <row r="478" spans="1:10" s="146" customFormat="1" x14ac:dyDescent="0.25">
      <c r="A478" s="279"/>
      <c r="B478" s="282"/>
      <c r="C478" s="285"/>
      <c r="D478" s="157">
        <f>'16 anys'!I59</f>
        <v>9.25</v>
      </c>
      <c r="E478" s="157">
        <f>'16 anys'!N59</f>
        <v>8.5</v>
      </c>
      <c r="F478" s="140">
        <f>'16 anys'!O59</f>
        <v>8.875</v>
      </c>
      <c r="G478" s="157">
        <f>'16 anys'!R59</f>
        <v>9</v>
      </c>
      <c r="H478" s="157">
        <f>'16 anys'!AC59</f>
        <v>9</v>
      </c>
      <c r="I478" s="140">
        <f>'16 anys'!AD59</f>
        <v>9</v>
      </c>
      <c r="J478" s="116">
        <f>'16 anys'!AI59</f>
        <v>8.9583333333333339</v>
      </c>
    </row>
    <row r="479" spans="1:10" s="146" customFormat="1" x14ac:dyDescent="0.25">
      <c r="A479" s="279"/>
      <c r="B479" s="282"/>
      <c r="C479" s="285"/>
      <c r="D479" s="157">
        <f>'16 anys'!I60</f>
        <v>6.333333333333333</v>
      </c>
      <c r="E479" s="157">
        <f>'16 anys'!N60</f>
        <v>6</v>
      </c>
      <c r="F479" s="140">
        <f>'16 anys'!O60</f>
        <v>6.1666666666666661</v>
      </c>
      <c r="G479" s="157">
        <f>'16 anys'!R60</f>
        <v>6</v>
      </c>
      <c r="H479" s="157">
        <f>'16 anys'!AC60</f>
        <v>7.25</v>
      </c>
      <c r="I479" s="140">
        <f>'16 anys'!AD60</f>
        <v>6.625</v>
      </c>
      <c r="J479" s="116">
        <f>'16 anys'!AI60</f>
        <v>7.2638888888888884</v>
      </c>
    </row>
    <row r="480" spans="1:10" s="146" customFormat="1" x14ac:dyDescent="0.25">
      <c r="A480" s="279"/>
      <c r="B480" s="282"/>
      <c r="C480" s="285"/>
      <c r="D480" s="157">
        <f>'16 anys'!I66</f>
        <v>5.5</v>
      </c>
      <c r="E480" s="157">
        <f>'16 anys'!N66</f>
        <v>4.666666666666667</v>
      </c>
      <c r="F480" s="140">
        <f>'16 anys'!O66</f>
        <v>5.0833333333333339</v>
      </c>
      <c r="G480" s="36"/>
      <c r="H480" s="157">
        <f>'16 anys'!AC66</f>
        <v>7</v>
      </c>
      <c r="I480" s="140">
        <f>'16 anys'!AD66</f>
        <v>7</v>
      </c>
      <c r="J480" s="116">
        <f>'16 anys'!AI66</f>
        <v>6.3611111111111116</v>
      </c>
    </row>
    <row r="481" spans="1:10" s="146" customFormat="1" x14ac:dyDescent="0.25">
      <c r="A481" s="279"/>
      <c r="B481" s="282"/>
      <c r="C481" s="285"/>
      <c r="D481" s="157">
        <f>'16 anys'!I70</f>
        <v>2.3333333333333335</v>
      </c>
      <c r="E481" s="157">
        <f>'16 anys'!N70</f>
        <v>5</v>
      </c>
      <c r="F481" s="140">
        <f>'16 anys'!O70</f>
        <v>3.666666666666667</v>
      </c>
      <c r="G481" s="36"/>
      <c r="H481" s="157">
        <f>'16 anys'!AC70</f>
        <v>6</v>
      </c>
      <c r="I481" s="140">
        <f>'16 anys'!AD70</f>
        <v>6</v>
      </c>
      <c r="J481" s="116">
        <f>'16 anys'!AI70</f>
        <v>5.7333333333333334</v>
      </c>
    </row>
    <row r="482" spans="1:10" s="146" customFormat="1" x14ac:dyDescent="0.25">
      <c r="A482" s="279"/>
      <c r="B482" s="282"/>
      <c r="C482" s="285"/>
      <c r="D482" s="157">
        <f>'16 anys'!I75</f>
        <v>7.8</v>
      </c>
      <c r="E482" s="157">
        <f>'16 anys'!N75</f>
        <v>8</v>
      </c>
      <c r="F482" s="140">
        <f>'16 anys'!O75</f>
        <v>7.9</v>
      </c>
      <c r="G482" s="36"/>
      <c r="H482" s="157">
        <f>'16 anys'!AC75</f>
        <v>8</v>
      </c>
      <c r="I482" s="140">
        <f>'16 anys'!AD75</f>
        <v>8</v>
      </c>
      <c r="J482" s="116">
        <f>'16 anys'!AI75</f>
        <v>7.6333333333333329</v>
      </c>
    </row>
    <row r="483" spans="1:10" s="146" customFormat="1" x14ac:dyDescent="0.25">
      <c r="A483" s="279"/>
      <c r="B483" s="282"/>
      <c r="C483" s="285"/>
      <c r="D483" s="157">
        <f>'16 anys'!I77</f>
        <v>5.5</v>
      </c>
      <c r="E483" s="157">
        <f>'16 anys'!N77</f>
        <v>5</v>
      </c>
      <c r="F483" s="140">
        <f>'16 anys'!O77</f>
        <v>5.25</v>
      </c>
      <c r="G483" s="157">
        <f>'16 anys'!R77</f>
        <v>5</v>
      </c>
      <c r="H483" s="157">
        <f>'16 anys'!AC77</f>
        <v>6.5</v>
      </c>
      <c r="I483" s="140">
        <f>'16 anys'!AD77</f>
        <v>5.75</v>
      </c>
      <c r="J483" s="116">
        <f>'16 anys'!AI77</f>
        <v>6</v>
      </c>
    </row>
    <row r="484" spans="1:10" s="146" customFormat="1" x14ac:dyDescent="0.25">
      <c r="A484" s="279"/>
      <c r="B484" s="282"/>
      <c r="C484" s="285"/>
      <c r="D484" s="157">
        <f>'16 anys'!I78</f>
        <v>4.25</v>
      </c>
      <c r="E484" s="157">
        <f>'16 anys'!N78</f>
        <v>3.5</v>
      </c>
      <c r="F484" s="140">
        <f>'16 anys'!O78</f>
        <v>3.875</v>
      </c>
      <c r="G484" s="36"/>
      <c r="H484" s="157">
        <f>'16 anys'!AC78</f>
        <v>8</v>
      </c>
      <c r="I484" s="140">
        <f>'16 anys'!AD78</f>
        <v>8</v>
      </c>
      <c r="J484" s="116">
        <f>'16 anys'!AI78</f>
        <v>6.625</v>
      </c>
    </row>
    <row r="485" spans="1:10" s="146" customFormat="1" x14ac:dyDescent="0.25">
      <c r="A485" s="279"/>
      <c r="B485" s="282"/>
      <c r="C485" s="285"/>
      <c r="D485" s="157">
        <f>'16 anys'!I79</f>
        <v>7.5</v>
      </c>
      <c r="E485" s="157">
        <f>'16 anys'!N79</f>
        <v>7.5</v>
      </c>
      <c r="F485" s="140">
        <f>'16 anys'!O79</f>
        <v>7.5</v>
      </c>
      <c r="G485" s="157">
        <f>'16 anys'!R79</f>
        <v>6</v>
      </c>
      <c r="H485" s="157">
        <f>'16 anys'!AC79</f>
        <v>9</v>
      </c>
      <c r="I485" s="140">
        <f>'16 anys'!AD79</f>
        <v>7.5</v>
      </c>
      <c r="J485" s="116">
        <f>'16 anys'!AI79</f>
        <v>7.333333333333333</v>
      </c>
    </row>
    <row r="486" spans="1:10" s="146" customFormat="1" x14ac:dyDescent="0.25">
      <c r="A486" s="279"/>
      <c r="B486" s="282"/>
      <c r="C486" s="285"/>
      <c r="D486" s="157">
        <f>'16 anys'!I81</f>
        <v>4.333333333333333</v>
      </c>
      <c r="E486" s="157">
        <f>'16 anys'!N81</f>
        <v>3</v>
      </c>
      <c r="F486" s="140">
        <f>'16 anys'!O81</f>
        <v>3.6666666666666665</v>
      </c>
      <c r="G486" s="36"/>
      <c r="H486" s="157">
        <f>'16 anys'!AC81</f>
        <v>7</v>
      </c>
      <c r="I486" s="140">
        <f>'16 anys'!AD81</f>
        <v>7</v>
      </c>
      <c r="J486" s="116">
        <f>'16 anys'!AI81</f>
        <v>6.7777777777777777</v>
      </c>
    </row>
    <row r="487" spans="1:10" s="146" customFormat="1" x14ac:dyDescent="0.25">
      <c r="A487" s="279"/>
      <c r="B487" s="282"/>
      <c r="C487" s="285"/>
      <c r="D487" s="157">
        <f>'16 anys'!I83</f>
        <v>6.8</v>
      </c>
      <c r="E487" s="157">
        <f>'16 anys'!N83</f>
        <v>7.5</v>
      </c>
      <c r="F487" s="140">
        <f>'16 anys'!O83</f>
        <v>7.15</v>
      </c>
      <c r="G487" s="36"/>
      <c r="H487" s="157">
        <f>'16 anys'!AC83</f>
        <v>8</v>
      </c>
      <c r="I487" s="140">
        <f>'16 anys'!AD83</f>
        <v>8</v>
      </c>
      <c r="J487" s="116">
        <f>'16 anys'!AI83</f>
        <v>7.3833333333333329</v>
      </c>
    </row>
    <row r="488" spans="1:10" s="146" customFormat="1" x14ac:dyDescent="0.25">
      <c r="A488" s="279"/>
      <c r="B488" s="282"/>
      <c r="C488" s="285"/>
      <c r="D488" s="157">
        <f>'16 anys'!I86</f>
        <v>4.5</v>
      </c>
      <c r="E488" s="157">
        <f>'16 anys'!N86</f>
        <v>3.5</v>
      </c>
      <c r="F488" s="140">
        <f>'16 anys'!O86</f>
        <v>4</v>
      </c>
      <c r="G488" s="36"/>
      <c r="H488" s="157">
        <f>'16 anys'!AC86</f>
        <v>8</v>
      </c>
      <c r="I488" s="140">
        <f>'16 anys'!AD86</f>
        <v>8</v>
      </c>
      <c r="J488" s="116">
        <f>'16 anys'!AI86</f>
        <v>6.333333333333333</v>
      </c>
    </row>
    <row r="489" spans="1:10" s="146" customFormat="1" ht="15.75" thickBot="1" x14ac:dyDescent="0.3">
      <c r="A489" s="280"/>
      <c r="B489" s="283"/>
      <c r="C489" s="286"/>
      <c r="D489" s="164">
        <f>'16 anys'!I90</f>
        <v>4.75</v>
      </c>
      <c r="E489" s="164">
        <f>'16 anys'!N90</f>
        <v>6.666666666666667</v>
      </c>
      <c r="F489" s="143">
        <f>'16 anys'!O90</f>
        <v>5.7083333333333339</v>
      </c>
      <c r="G489" s="164">
        <f>'16 anys'!R90</f>
        <v>5</v>
      </c>
      <c r="H489" s="164">
        <f>'16 anys'!AC90</f>
        <v>6.5</v>
      </c>
      <c r="I489" s="143">
        <f>'16 anys'!AD90</f>
        <v>5.75</v>
      </c>
      <c r="J489" s="119">
        <f>'16 anys'!AI90</f>
        <v>6.1527777777777786</v>
      </c>
    </row>
    <row r="490" spans="1:10" s="146" customFormat="1" x14ac:dyDescent="0.25">
      <c r="A490" s="278" t="s">
        <v>125</v>
      </c>
      <c r="B490" s="275" t="s">
        <v>87</v>
      </c>
      <c r="C490" s="272" t="s">
        <v>91</v>
      </c>
      <c r="D490" s="183">
        <f>'17 anys'!J6</f>
        <v>10</v>
      </c>
      <c r="E490" s="183">
        <f>'17 anys'!O6</f>
        <v>9.5</v>
      </c>
      <c r="F490" s="149">
        <f>'17 anys'!P6</f>
        <v>9.75</v>
      </c>
      <c r="G490" s="183">
        <f>'17 anys'!S6</f>
        <v>8</v>
      </c>
      <c r="H490" s="183">
        <f>'17 anys'!AB6</f>
        <v>9.5</v>
      </c>
      <c r="I490" s="149">
        <f>'17 anys'!AC6</f>
        <v>8.75</v>
      </c>
      <c r="J490" s="115">
        <f>'17 anys'!AG6</f>
        <v>9.25</v>
      </c>
    </row>
    <row r="491" spans="1:10" s="146" customFormat="1" x14ac:dyDescent="0.25">
      <c r="A491" s="279"/>
      <c r="B491" s="277"/>
      <c r="C491" s="274"/>
      <c r="D491" s="155">
        <f>'17 anys'!J11</f>
        <v>9</v>
      </c>
      <c r="E491" s="155">
        <f>'17 anys'!O11</f>
        <v>8.5</v>
      </c>
      <c r="F491" s="141">
        <f>'17 anys'!P11</f>
        <v>8.75</v>
      </c>
      <c r="G491" s="155">
        <f>'17 anys'!S11</f>
        <v>8</v>
      </c>
      <c r="H491" s="155">
        <f>'17 anys'!AB11</f>
        <v>7.666666666666667</v>
      </c>
      <c r="I491" s="141">
        <f>'17 anys'!AC11</f>
        <v>7.8333333333333339</v>
      </c>
      <c r="J491" s="118">
        <f>'17 anys'!AG11</f>
        <v>8.2916666666666679</v>
      </c>
    </row>
    <row r="492" spans="1:10" s="146" customFormat="1" x14ac:dyDescent="0.25">
      <c r="A492" s="279"/>
      <c r="B492" s="281" t="s">
        <v>88</v>
      </c>
      <c r="C492" s="287" t="s">
        <v>91</v>
      </c>
      <c r="D492" s="170">
        <f>'17 anys'!J4</f>
        <v>6</v>
      </c>
      <c r="E492" s="170">
        <f>'17 anys'!O4</f>
        <v>6.5</v>
      </c>
      <c r="F492" s="144">
        <f>'17 anys'!P4</f>
        <v>6.25</v>
      </c>
      <c r="G492" s="170">
        <f>'17 anys'!S4</f>
        <v>5</v>
      </c>
      <c r="H492" s="170">
        <f>'17 anys'!AB4</f>
        <v>6</v>
      </c>
      <c r="I492" s="144">
        <f>'17 anys'!AC4</f>
        <v>5.5</v>
      </c>
      <c r="J492" s="117">
        <f>'17 anys'!AG4</f>
        <v>5.875</v>
      </c>
    </row>
    <row r="493" spans="1:10" s="146" customFormat="1" x14ac:dyDescent="0.25">
      <c r="A493" s="279"/>
      <c r="B493" s="282"/>
      <c r="C493" s="288"/>
      <c r="D493" s="147">
        <f>'17 anys'!J5</f>
        <v>6</v>
      </c>
      <c r="E493" s="147">
        <f>'17 anys'!O5</f>
        <v>7.75</v>
      </c>
      <c r="F493" s="148">
        <f>'17 anys'!P5</f>
        <v>6.875</v>
      </c>
      <c r="G493" s="36"/>
      <c r="H493" s="36"/>
      <c r="I493" s="36"/>
      <c r="J493" s="116">
        <f>'17 anys'!AG5</f>
        <v>6.291666666666667</v>
      </c>
    </row>
    <row r="494" spans="1:10" s="146" customFormat="1" x14ac:dyDescent="0.25">
      <c r="A494" s="279"/>
      <c r="B494" s="282"/>
      <c r="C494" s="288"/>
      <c r="D494" s="147">
        <f>'17 anys'!J7</f>
        <v>6</v>
      </c>
      <c r="E494" s="147">
        <f>'17 anys'!O7</f>
        <v>5.75</v>
      </c>
      <c r="F494" s="148">
        <f>'17 anys'!P7</f>
        <v>5.875</v>
      </c>
      <c r="G494" s="36"/>
      <c r="H494" s="36"/>
      <c r="I494" s="36"/>
      <c r="J494" s="116">
        <f>'17 anys'!AG7</f>
        <v>5.625</v>
      </c>
    </row>
    <row r="495" spans="1:10" s="146" customFormat="1" x14ac:dyDescent="0.25">
      <c r="A495" s="279"/>
      <c r="B495" s="282"/>
      <c r="C495" s="288"/>
      <c r="D495" s="147">
        <f>'17 anys'!J9</f>
        <v>6</v>
      </c>
      <c r="E495" s="147">
        <f>'17 anys'!O9</f>
        <v>5.333333333333333</v>
      </c>
      <c r="F495" s="148">
        <f>'17 anys'!P9</f>
        <v>5.6666666666666661</v>
      </c>
      <c r="G495" s="36"/>
      <c r="H495" s="36"/>
      <c r="I495" s="36"/>
      <c r="J495" s="116">
        <f>'17 anys'!AG9</f>
        <v>5.5555555555555545</v>
      </c>
    </row>
    <row r="496" spans="1:10" s="146" customFormat="1" x14ac:dyDescent="0.25">
      <c r="A496" s="279"/>
      <c r="B496" s="282"/>
      <c r="C496" s="288"/>
      <c r="D496" s="147">
        <f>'17 anys'!J12</f>
        <v>7.25</v>
      </c>
      <c r="E496" s="147">
        <f>'17 anys'!O12</f>
        <v>6</v>
      </c>
      <c r="F496" s="148">
        <f>'17 anys'!P12</f>
        <v>6.625</v>
      </c>
      <c r="G496" s="36"/>
      <c r="H496" s="36"/>
      <c r="I496" s="36"/>
      <c r="J496" s="116">
        <f>'17 anys'!AG12</f>
        <v>6.875</v>
      </c>
    </row>
    <row r="497" spans="1:10" s="146" customFormat="1" x14ac:dyDescent="0.25">
      <c r="A497" s="279"/>
      <c r="B497" s="282"/>
      <c r="C497" s="288"/>
      <c r="D497" s="147">
        <f>'17 anys'!J13</f>
        <v>5</v>
      </c>
      <c r="E497" s="147">
        <f>'17 anys'!O13</f>
        <v>5.5</v>
      </c>
      <c r="F497" s="148">
        <f>'17 anys'!P13</f>
        <v>5.25</v>
      </c>
      <c r="G497" s="147">
        <f>'17 anys'!S13</f>
        <v>5</v>
      </c>
      <c r="H497" s="147">
        <f>'17 anys'!AB13</f>
        <v>6.333333333333333</v>
      </c>
      <c r="I497" s="148">
        <f>'17 anys'!AC13</f>
        <v>5.6666666666666661</v>
      </c>
      <c r="J497" s="116">
        <f>'17 anys'!AG13</f>
        <v>5.458333333333333</v>
      </c>
    </row>
    <row r="498" spans="1:10" s="146" customFormat="1" x14ac:dyDescent="0.25">
      <c r="A498" s="279"/>
      <c r="B498" s="282"/>
      <c r="C498" s="288"/>
      <c r="D498" s="147">
        <f>'17 anys'!J17</f>
        <v>5.666666666666667</v>
      </c>
      <c r="E498" s="147">
        <f>'17 anys'!O17</f>
        <v>6</v>
      </c>
      <c r="F498" s="148">
        <f>'17 anys'!P17</f>
        <v>5.8333333333333339</v>
      </c>
      <c r="G498" s="36"/>
      <c r="H498" s="36"/>
      <c r="I498" s="36"/>
      <c r="J498" s="116">
        <f>'17 anys'!AG17</f>
        <v>5.6111111111111116</v>
      </c>
    </row>
    <row r="499" spans="1:10" s="146" customFormat="1" x14ac:dyDescent="0.25">
      <c r="A499" s="279"/>
      <c r="B499" s="282"/>
      <c r="C499" s="288"/>
      <c r="D499" s="147">
        <f>'17 anys'!J19</f>
        <v>6.666666666666667</v>
      </c>
      <c r="E499" s="147">
        <f>'17 anys'!O19</f>
        <v>6.5</v>
      </c>
      <c r="F499" s="148">
        <f>'17 anys'!P19</f>
        <v>6.5833333333333339</v>
      </c>
      <c r="G499" s="147">
        <f>'17 anys'!S19</f>
        <v>5</v>
      </c>
      <c r="H499" s="147">
        <f>'17 anys'!AB19</f>
        <v>7</v>
      </c>
      <c r="I499" s="148">
        <f>'17 anys'!AC19</f>
        <v>6</v>
      </c>
      <c r="J499" s="116">
        <f>'17 anys'!AG19</f>
        <v>6.291666666666667</v>
      </c>
    </row>
    <row r="500" spans="1:10" s="146" customFormat="1" x14ac:dyDescent="0.25">
      <c r="A500" s="279"/>
      <c r="B500" s="282"/>
      <c r="C500" s="288"/>
      <c r="D500" s="147">
        <f>'17 anys'!J20</f>
        <v>8.3333333333333339</v>
      </c>
      <c r="E500" s="147">
        <f>'17 anys'!O20</f>
        <v>9.5</v>
      </c>
      <c r="F500" s="148">
        <f>'17 anys'!P20</f>
        <v>8.9166666666666679</v>
      </c>
      <c r="G500" s="147">
        <f>'17 anys'!S20</f>
        <v>0</v>
      </c>
      <c r="H500" s="147">
        <f>'17 anys'!AB20</f>
        <v>0</v>
      </c>
      <c r="I500" s="148">
        <f>'17 anys'!AC20</f>
        <v>0</v>
      </c>
      <c r="J500" s="116">
        <f>'17 anys'!AG20</f>
        <v>7.6388888888888893</v>
      </c>
    </row>
    <row r="501" spans="1:10" s="146" customFormat="1" x14ac:dyDescent="0.25">
      <c r="A501" s="279"/>
      <c r="B501" s="282"/>
      <c r="C501" s="288"/>
      <c r="D501" s="147">
        <f>'17 anys'!J21</f>
        <v>8</v>
      </c>
      <c r="E501" s="147">
        <f>'17 anys'!O21</f>
        <v>9.5</v>
      </c>
      <c r="F501" s="148">
        <f>'17 anys'!P21</f>
        <v>8.75</v>
      </c>
      <c r="G501" s="147">
        <f>'17 anys'!S21</f>
        <v>8</v>
      </c>
      <c r="H501" s="147">
        <f>'17 anys'!AB21</f>
        <v>8.6666666666666661</v>
      </c>
      <c r="I501" s="148">
        <f>'17 anys'!AC21</f>
        <v>8.3333333333333321</v>
      </c>
      <c r="J501" s="116">
        <f>'17 anys'!AG21</f>
        <v>8.5416666666666661</v>
      </c>
    </row>
    <row r="502" spans="1:10" s="146" customFormat="1" x14ac:dyDescent="0.25">
      <c r="A502" s="279"/>
      <c r="B502" s="282"/>
      <c r="C502" s="288"/>
      <c r="D502" s="147">
        <f>'17 anys'!J25</f>
        <v>10</v>
      </c>
      <c r="E502" s="147">
        <f>'17 anys'!O25</f>
        <v>10</v>
      </c>
      <c r="F502" s="148">
        <f>'17 anys'!P25</f>
        <v>10</v>
      </c>
      <c r="G502" s="147">
        <f>'17 anys'!S25</f>
        <v>8</v>
      </c>
      <c r="H502" s="147">
        <f>'17 anys'!AB25</f>
        <v>8.6666666666666661</v>
      </c>
      <c r="I502" s="148">
        <f>'17 anys'!AC25</f>
        <v>8.3333333333333321</v>
      </c>
      <c r="J502" s="116">
        <f>'17 anys'!AG25</f>
        <v>9.1666666666666661</v>
      </c>
    </row>
    <row r="503" spans="1:10" s="146" customFormat="1" x14ac:dyDescent="0.25">
      <c r="A503" s="279"/>
      <c r="B503" s="282"/>
      <c r="C503" s="288"/>
      <c r="D503" s="147">
        <f>'17 anys'!J28</f>
        <v>4.333333333333333</v>
      </c>
      <c r="E503" s="147">
        <f>'17 anys'!O28</f>
        <v>3.6666666666666665</v>
      </c>
      <c r="F503" s="148">
        <f>'17 anys'!P28</f>
        <v>4</v>
      </c>
      <c r="G503" s="36"/>
      <c r="H503" s="36"/>
      <c r="I503" s="36"/>
      <c r="J503" s="116">
        <f>'17 anys'!AG28</f>
        <v>4.666666666666667</v>
      </c>
    </row>
    <row r="504" spans="1:10" s="146" customFormat="1" x14ac:dyDescent="0.25">
      <c r="A504" s="279"/>
      <c r="B504" s="282"/>
      <c r="C504" s="288"/>
      <c r="D504" s="147">
        <f>'17 anys'!J29</f>
        <v>8.25</v>
      </c>
      <c r="E504" s="147">
        <f>'17 anys'!O29</f>
        <v>7.666666666666667</v>
      </c>
      <c r="F504" s="148">
        <f>'17 anys'!P29</f>
        <v>7.9583333333333339</v>
      </c>
      <c r="G504" s="36"/>
      <c r="H504" s="36"/>
      <c r="I504" s="36"/>
      <c r="J504" s="116">
        <f>'17 anys'!AG29</f>
        <v>7.9861111111111116</v>
      </c>
    </row>
    <row r="505" spans="1:10" s="146" customFormat="1" x14ac:dyDescent="0.25">
      <c r="A505" s="279"/>
      <c r="B505" s="282"/>
      <c r="C505" s="288"/>
      <c r="D505" s="147">
        <f>'17 anys'!J30</f>
        <v>7</v>
      </c>
      <c r="E505" s="147">
        <f>'17 anys'!O30</f>
        <v>7</v>
      </c>
      <c r="F505" s="148">
        <f>'17 anys'!P30</f>
        <v>7</v>
      </c>
      <c r="G505" s="147">
        <f>'17 anys'!S30</f>
        <v>7</v>
      </c>
      <c r="H505" s="147">
        <f>'17 anys'!AB30</f>
        <v>8</v>
      </c>
      <c r="I505" s="148">
        <f>'17 anys'!AC30</f>
        <v>7.5</v>
      </c>
      <c r="J505" s="116">
        <f>'17 anys'!AG30</f>
        <v>7.25</v>
      </c>
    </row>
    <row r="506" spans="1:10" s="146" customFormat="1" x14ac:dyDescent="0.25">
      <c r="A506" s="279"/>
      <c r="B506" s="282"/>
      <c r="C506" s="288"/>
      <c r="D506" s="147">
        <f>'17 anys'!J31</f>
        <v>7.8</v>
      </c>
      <c r="E506" s="147">
        <f>'17 anys'!O31</f>
        <v>5.75</v>
      </c>
      <c r="F506" s="148">
        <f>'17 anys'!P31</f>
        <v>6.7750000000000004</v>
      </c>
      <c r="G506" s="36"/>
      <c r="H506" s="36"/>
      <c r="I506" s="36"/>
      <c r="J506" s="116">
        <f>'17 anys'!AG31</f>
        <v>6.7750000000000004</v>
      </c>
    </row>
    <row r="507" spans="1:10" s="146" customFormat="1" x14ac:dyDescent="0.25">
      <c r="A507" s="279"/>
      <c r="B507" s="282"/>
      <c r="C507" s="288"/>
      <c r="D507" s="147">
        <f>'17 anys'!J32</f>
        <v>8.6666666666666661</v>
      </c>
      <c r="E507" s="147">
        <f>'17 anys'!O32</f>
        <v>7.5</v>
      </c>
      <c r="F507" s="148">
        <f>'17 anys'!P32</f>
        <v>8.0833333333333321</v>
      </c>
      <c r="G507" s="147">
        <f>'17 anys'!S32</f>
        <v>8</v>
      </c>
      <c r="H507" s="147">
        <f>'17 anys'!AB32</f>
        <v>8</v>
      </c>
      <c r="I507" s="148">
        <f>'17 anys'!AC32</f>
        <v>8</v>
      </c>
      <c r="J507" s="116">
        <f>'17 anys'!AG32</f>
        <v>8.0416666666666661</v>
      </c>
    </row>
    <row r="508" spans="1:10" s="146" customFormat="1" x14ac:dyDescent="0.25">
      <c r="A508" s="279"/>
      <c r="B508" s="282"/>
      <c r="C508" s="288"/>
      <c r="D508" s="147">
        <f>'17 anys'!J34</f>
        <v>7.666666666666667</v>
      </c>
      <c r="E508" s="147">
        <f>'17 anys'!O34</f>
        <v>6</v>
      </c>
      <c r="F508" s="148">
        <f>'17 anys'!P34</f>
        <v>6.8333333333333339</v>
      </c>
      <c r="G508" s="147">
        <f>'17 anys'!S34</f>
        <v>6</v>
      </c>
      <c r="H508" s="147">
        <f>'17 anys'!AB34</f>
        <v>6</v>
      </c>
      <c r="I508" s="148">
        <f>'17 anys'!AC34</f>
        <v>6</v>
      </c>
      <c r="J508" s="116">
        <f>'17 anys'!AG34</f>
        <v>6.416666666666667</v>
      </c>
    </row>
    <row r="509" spans="1:10" s="146" customFormat="1" x14ac:dyDescent="0.25">
      <c r="A509" s="279"/>
      <c r="B509" s="282"/>
      <c r="C509" s="288"/>
      <c r="D509" s="147">
        <f>'17 anys'!J37</f>
        <v>7</v>
      </c>
      <c r="E509" s="147">
        <f>'17 anys'!O37</f>
        <v>7.5</v>
      </c>
      <c r="F509" s="148">
        <f>'17 anys'!P37</f>
        <v>7.25</v>
      </c>
      <c r="G509" s="36"/>
      <c r="H509" s="147">
        <f>'17 anys'!AB37</f>
        <v>5</v>
      </c>
      <c r="I509" s="148">
        <f>'17 anys'!AC37</f>
        <v>5</v>
      </c>
      <c r="J509" s="116">
        <f>'17 anys'!AG37</f>
        <v>6.125</v>
      </c>
    </row>
    <row r="510" spans="1:10" s="146" customFormat="1" x14ac:dyDescent="0.25">
      <c r="A510" s="279"/>
      <c r="B510" s="282"/>
      <c r="C510" s="288"/>
      <c r="D510" s="147">
        <f>'17 anys'!J38</f>
        <v>7.4</v>
      </c>
      <c r="E510" s="147">
        <f>'17 anys'!O38</f>
        <v>7</v>
      </c>
      <c r="F510" s="148">
        <f>'17 anys'!P38</f>
        <v>7.2</v>
      </c>
      <c r="G510" s="36"/>
      <c r="H510" s="36"/>
      <c r="I510" s="36"/>
      <c r="J510" s="116">
        <f>'17 anys'!AG38</f>
        <v>7.2</v>
      </c>
    </row>
    <row r="511" spans="1:10" s="146" customFormat="1" x14ac:dyDescent="0.25">
      <c r="A511" s="279"/>
      <c r="B511" s="282"/>
      <c r="C511" s="288"/>
      <c r="D511" s="147">
        <f>'17 anys'!J39</f>
        <v>7</v>
      </c>
      <c r="E511" s="147">
        <f>'17 anys'!O39</f>
        <v>7</v>
      </c>
      <c r="F511" s="148">
        <f>'17 anys'!P39</f>
        <v>7</v>
      </c>
      <c r="G511" s="147">
        <f>'17 anys'!S39</f>
        <v>5</v>
      </c>
      <c r="H511" s="147">
        <f>'17 anys'!AB39</f>
        <v>6.333333333333333</v>
      </c>
      <c r="I511" s="148">
        <f>'17 anys'!AC39</f>
        <v>5.6666666666666661</v>
      </c>
      <c r="J511" s="116">
        <f>'17 anys'!AG39</f>
        <v>6.333333333333333</v>
      </c>
    </row>
    <row r="512" spans="1:10" s="146" customFormat="1" x14ac:dyDescent="0.25">
      <c r="A512" s="279"/>
      <c r="B512" s="282"/>
      <c r="C512" s="288"/>
      <c r="D512" s="147">
        <f>'17 anys'!J40</f>
        <v>8</v>
      </c>
      <c r="E512" s="147">
        <f>'17 anys'!O40</f>
        <v>6</v>
      </c>
      <c r="F512" s="148">
        <f>'17 anys'!P40</f>
        <v>7</v>
      </c>
      <c r="G512" s="147">
        <f>'17 anys'!S40</f>
        <v>7</v>
      </c>
      <c r="H512" s="147">
        <f>'17 anys'!AB40</f>
        <v>6</v>
      </c>
      <c r="I512" s="148">
        <f>'17 anys'!AC40</f>
        <v>6.5</v>
      </c>
      <c r="J512" s="116">
        <f>'17 anys'!AG40</f>
        <v>6.75</v>
      </c>
    </row>
    <row r="513" spans="1:10" s="146" customFormat="1" x14ac:dyDescent="0.25">
      <c r="A513" s="279"/>
      <c r="B513" s="282"/>
      <c r="C513" s="288"/>
      <c r="D513" s="147">
        <f>'17 anys'!J41</f>
        <v>5.666666666666667</v>
      </c>
      <c r="E513" s="147">
        <f>'17 anys'!O41</f>
        <v>4</v>
      </c>
      <c r="F513" s="148">
        <f>'17 anys'!P41</f>
        <v>4.8333333333333339</v>
      </c>
      <c r="G513" s="147">
        <f>'17 anys'!S41</f>
        <v>2</v>
      </c>
      <c r="H513" s="147">
        <f>'17 anys'!AB41</f>
        <v>3.3333333333333335</v>
      </c>
      <c r="I513" s="148">
        <f>'17 anys'!AC41</f>
        <v>2.666666666666667</v>
      </c>
      <c r="J513" s="116">
        <f>'17 anys'!AG41</f>
        <v>3.7500000000000004</v>
      </c>
    </row>
    <row r="514" spans="1:10" s="146" customFormat="1" x14ac:dyDescent="0.25">
      <c r="A514" s="279"/>
      <c r="B514" s="282"/>
      <c r="C514" s="288"/>
      <c r="D514" s="147">
        <f>'17 anys'!J42</f>
        <v>5.333333333333333</v>
      </c>
      <c r="E514" s="147">
        <f>'17 anys'!O42</f>
        <v>6.5</v>
      </c>
      <c r="F514" s="148">
        <f>'17 anys'!P42</f>
        <v>5.9166666666666661</v>
      </c>
      <c r="G514" s="147">
        <f>'17 anys'!S42</f>
        <v>5</v>
      </c>
      <c r="H514" s="147">
        <f>'17 anys'!AB42</f>
        <v>5.333333333333333</v>
      </c>
      <c r="I514" s="148">
        <f>'17 anys'!AC42</f>
        <v>5.1666666666666661</v>
      </c>
      <c r="J514" s="116">
        <f>'17 anys'!AG42</f>
        <v>5.5416666666666661</v>
      </c>
    </row>
    <row r="515" spans="1:10" s="146" customFormat="1" x14ac:dyDescent="0.25">
      <c r="A515" s="279"/>
      <c r="B515" s="282"/>
      <c r="C515" s="288"/>
      <c r="D515" s="147">
        <f>'17 anys'!J43</f>
        <v>8.5</v>
      </c>
      <c r="E515" s="147">
        <f>'17 anys'!O43</f>
        <v>7</v>
      </c>
      <c r="F515" s="148">
        <f>'17 anys'!P43</f>
        <v>7.75</v>
      </c>
      <c r="G515" s="36"/>
      <c r="H515" s="36"/>
      <c r="I515" s="36"/>
      <c r="J515" s="116">
        <f>'17 anys'!AG43</f>
        <v>7.75</v>
      </c>
    </row>
    <row r="516" spans="1:10" s="146" customFormat="1" x14ac:dyDescent="0.25">
      <c r="A516" s="279"/>
      <c r="B516" s="282"/>
      <c r="C516" s="288"/>
      <c r="D516" s="147">
        <f>'17 anys'!J44</f>
        <v>8.3333333333333339</v>
      </c>
      <c r="E516" s="147">
        <f>'17 anys'!O44</f>
        <v>6.5</v>
      </c>
      <c r="F516" s="148">
        <f>'17 anys'!P44</f>
        <v>7.416666666666667</v>
      </c>
      <c r="G516" s="147">
        <f>'17 anys'!S44</f>
        <v>6</v>
      </c>
      <c r="H516" s="147">
        <f>'17 anys'!AB44</f>
        <v>7.666666666666667</v>
      </c>
      <c r="I516" s="148">
        <f>'17 anys'!AC44</f>
        <v>6.8333333333333339</v>
      </c>
      <c r="J516" s="116">
        <f>'17 anys'!AG44</f>
        <v>7.125</v>
      </c>
    </row>
    <row r="517" spans="1:10" s="146" customFormat="1" x14ac:dyDescent="0.25">
      <c r="A517" s="279"/>
      <c r="B517" s="282"/>
      <c r="C517" s="288"/>
      <c r="D517" s="147">
        <f>'17 anys'!J45</f>
        <v>5.333333333333333</v>
      </c>
      <c r="E517" s="147">
        <f>'17 anys'!O45</f>
        <v>5</v>
      </c>
      <c r="F517" s="148">
        <f>'17 anys'!P45</f>
        <v>5.1666666666666661</v>
      </c>
      <c r="G517" s="147">
        <f>'17 anys'!S45</f>
        <v>7</v>
      </c>
      <c r="H517" s="147">
        <f>'17 anys'!AB45</f>
        <v>6</v>
      </c>
      <c r="I517" s="148">
        <f>'17 anys'!AC45</f>
        <v>6.5</v>
      </c>
      <c r="J517" s="116">
        <f>'17 anys'!AG45</f>
        <v>5.833333333333333</v>
      </c>
    </row>
    <row r="518" spans="1:10" s="146" customFormat="1" x14ac:dyDescent="0.25">
      <c r="A518" s="279"/>
      <c r="B518" s="282"/>
      <c r="C518" s="288"/>
      <c r="D518" s="147">
        <f>'17 anys'!J46</f>
        <v>9.6666666666666661</v>
      </c>
      <c r="E518" s="147">
        <f>'17 anys'!O46</f>
        <v>8</v>
      </c>
      <c r="F518" s="148">
        <f>'17 anys'!P46</f>
        <v>8.8333333333333321</v>
      </c>
      <c r="G518" s="147">
        <f>'17 anys'!S46</f>
        <v>8</v>
      </c>
      <c r="H518" s="147">
        <f>'17 anys'!AB46</f>
        <v>8</v>
      </c>
      <c r="I518" s="148">
        <f>'17 anys'!AC46</f>
        <v>8</v>
      </c>
      <c r="J518" s="116">
        <f>'17 anys'!AG46</f>
        <v>8.4166666666666661</v>
      </c>
    </row>
    <row r="519" spans="1:10" s="146" customFormat="1" x14ac:dyDescent="0.25">
      <c r="A519" s="279"/>
      <c r="B519" s="282"/>
      <c r="C519" s="288"/>
      <c r="D519" s="147">
        <f>'17 anys'!J47</f>
        <v>8.6</v>
      </c>
      <c r="E519" s="147">
        <f>'17 anys'!O47</f>
        <v>6.25</v>
      </c>
      <c r="F519" s="148">
        <f>'17 anys'!P47</f>
        <v>7.4249999999999998</v>
      </c>
      <c r="G519" s="36"/>
      <c r="H519" s="36"/>
      <c r="I519" s="36"/>
      <c r="J519" s="116">
        <f>'17 anys'!AG47</f>
        <v>7.4249999999999998</v>
      </c>
    </row>
    <row r="520" spans="1:10" s="146" customFormat="1" x14ac:dyDescent="0.25">
      <c r="A520" s="279"/>
      <c r="B520" s="282"/>
      <c r="C520" s="288"/>
      <c r="D520" s="147">
        <f>'17 anys'!J49</f>
        <v>10</v>
      </c>
      <c r="E520" s="147">
        <f>'17 anys'!O49</f>
        <v>10</v>
      </c>
      <c r="F520" s="148">
        <f>'17 anys'!P49</f>
        <v>10</v>
      </c>
      <c r="G520" s="36"/>
      <c r="H520" s="36"/>
      <c r="I520" s="36"/>
      <c r="J520" s="116">
        <f>'17 anys'!AG49</f>
        <v>10</v>
      </c>
    </row>
    <row r="521" spans="1:10" s="146" customFormat="1" x14ac:dyDescent="0.25">
      <c r="A521" s="279"/>
      <c r="B521" s="282"/>
      <c r="C521" s="288"/>
      <c r="D521" s="147">
        <f>'17 anys'!J51</f>
        <v>7.666666666666667</v>
      </c>
      <c r="E521" s="147">
        <f>'17 anys'!O51</f>
        <v>7</v>
      </c>
      <c r="F521" s="148">
        <f>'17 anys'!P51</f>
        <v>7.3333333333333339</v>
      </c>
      <c r="G521" s="147">
        <f>'17 anys'!S51</f>
        <v>7</v>
      </c>
      <c r="H521" s="147">
        <f>'17 anys'!AB51</f>
        <v>7.333333333333333</v>
      </c>
      <c r="I521" s="148">
        <f>'17 anys'!AC51</f>
        <v>7.1666666666666661</v>
      </c>
      <c r="J521" s="116">
        <f>'17 anys'!AG51</f>
        <v>7.25</v>
      </c>
    </row>
    <row r="522" spans="1:10" s="146" customFormat="1" x14ac:dyDescent="0.25">
      <c r="A522" s="279"/>
      <c r="B522" s="282"/>
      <c r="C522" s="288"/>
      <c r="D522" s="147">
        <f>'17 anys'!J53</f>
        <v>5.666666666666667</v>
      </c>
      <c r="E522" s="147">
        <f>'17 anys'!O53</f>
        <v>6.5</v>
      </c>
      <c r="F522" s="148">
        <f>'17 anys'!P53</f>
        <v>6.0833333333333339</v>
      </c>
      <c r="G522" s="147">
        <f>'17 anys'!S53</f>
        <v>5</v>
      </c>
      <c r="H522" s="147">
        <f>'17 anys'!AB53</f>
        <v>6</v>
      </c>
      <c r="I522" s="148">
        <f>'17 anys'!AC53</f>
        <v>5.5</v>
      </c>
      <c r="J522" s="116">
        <f>'17 anys'!AG53</f>
        <v>5.791666666666667</v>
      </c>
    </row>
    <row r="523" spans="1:10" s="146" customFormat="1" x14ac:dyDescent="0.25">
      <c r="A523" s="279"/>
      <c r="B523" s="282"/>
      <c r="C523" s="288"/>
      <c r="D523" s="147">
        <f>'17 anys'!J54</f>
        <v>5.666666666666667</v>
      </c>
      <c r="E523" s="147">
        <f>'17 anys'!O54</f>
        <v>5.5</v>
      </c>
      <c r="F523" s="148">
        <f>'17 anys'!P54</f>
        <v>5.5833333333333339</v>
      </c>
      <c r="G523" s="147">
        <f>'17 anys'!S54</f>
        <v>3</v>
      </c>
      <c r="H523" s="147">
        <f>'17 anys'!AB54</f>
        <v>4.333333333333333</v>
      </c>
      <c r="I523" s="148">
        <f>'17 anys'!AC54</f>
        <v>3.6666666666666665</v>
      </c>
      <c r="J523" s="116">
        <f>'17 anys'!AG54</f>
        <v>4.625</v>
      </c>
    </row>
    <row r="524" spans="1:10" s="146" customFormat="1" x14ac:dyDescent="0.25">
      <c r="A524" s="279"/>
      <c r="B524" s="282"/>
      <c r="C524" s="288"/>
      <c r="D524" s="147">
        <f>'17 anys'!J56</f>
        <v>5.5</v>
      </c>
      <c r="E524" s="147">
        <f>'17 anys'!O56</f>
        <v>5.5</v>
      </c>
      <c r="F524" s="148">
        <f>'17 anys'!P56</f>
        <v>5.5</v>
      </c>
      <c r="G524" s="36"/>
      <c r="H524" s="147">
        <f>'17 anys'!AB56</f>
        <v>5</v>
      </c>
      <c r="I524" s="148">
        <f>'17 anys'!AC56</f>
        <v>5</v>
      </c>
      <c r="J524" s="116">
        <f>'17 anys'!AG56</f>
        <v>5.25</v>
      </c>
    </row>
    <row r="525" spans="1:10" s="146" customFormat="1" x14ac:dyDescent="0.25">
      <c r="A525" s="279"/>
      <c r="B525" s="282"/>
      <c r="C525" s="288"/>
      <c r="D525" s="147">
        <f>'17 anys'!J59</f>
        <v>7</v>
      </c>
      <c r="E525" s="147">
        <f>'17 anys'!O59</f>
        <v>6.25</v>
      </c>
      <c r="F525" s="148">
        <f>'17 anys'!P59</f>
        <v>6.625</v>
      </c>
      <c r="G525" s="36"/>
      <c r="H525" s="147">
        <f>'17 anys'!AB59</f>
        <v>6</v>
      </c>
      <c r="I525" s="148">
        <f>'17 anys'!AC59</f>
        <v>6</v>
      </c>
      <c r="J525" s="116">
        <f>'17 anys'!AG59</f>
        <v>6.3125</v>
      </c>
    </row>
    <row r="526" spans="1:10" s="146" customFormat="1" x14ac:dyDescent="0.25">
      <c r="A526" s="279"/>
      <c r="B526" s="282"/>
      <c r="C526" s="288"/>
      <c r="D526" s="147">
        <f>'17 anys'!J61</f>
        <v>6.25</v>
      </c>
      <c r="E526" s="147">
        <f>'17 anys'!O61</f>
        <v>6.75</v>
      </c>
      <c r="F526" s="148">
        <f>'17 anys'!P61</f>
        <v>6.5</v>
      </c>
      <c r="G526" s="36"/>
      <c r="H526" s="147">
        <f>'17 anys'!AB61</f>
        <v>5</v>
      </c>
      <c r="I526" s="148">
        <f>'17 anys'!AC61</f>
        <v>5</v>
      </c>
      <c r="J526" s="116">
        <f>'17 anys'!AG61</f>
        <v>5.75</v>
      </c>
    </row>
    <row r="527" spans="1:10" s="146" customFormat="1" x14ac:dyDescent="0.25">
      <c r="A527" s="279"/>
      <c r="B527" s="282"/>
      <c r="C527" s="288"/>
      <c r="D527" s="147">
        <f>'17 anys'!J62</f>
        <v>7</v>
      </c>
      <c r="E527" s="147">
        <f>'17 anys'!O62</f>
        <v>6</v>
      </c>
      <c r="F527" s="148">
        <f>'17 anys'!P62</f>
        <v>6.5</v>
      </c>
      <c r="G527" s="36"/>
      <c r="H527" s="36"/>
      <c r="I527" s="36"/>
      <c r="J527" s="116">
        <f>'17 anys'!AG62</f>
        <v>6.5</v>
      </c>
    </row>
    <row r="528" spans="1:10" s="146" customFormat="1" x14ac:dyDescent="0.25">
      <c r="A528" s="279"/>
      <c r="B528" s="282"/>
      <c r="C528" s="288"/>
      <c r="D528" s="147">
        <f>'17 anys'!J63</f>
        <v>6.666666666666667</v>
      </c>
      <c r="E528" s="147">
        <f>'17 anys'!O63</f>
        <v>8.5</v>
      </c>
      <c r="F528" s="148">
        <f>'17 anys'!P63</f>
        <v>7.5833333333333339</v>
      </c>
      <c r="G528" s="147">
        <f>'17 anys'!S63</f>
        <v>10</v>
      </c>
      <c r="H528" s="147">
        <f>'17 anys'!AB63</f>
        <v>9</v>
      </c>
      <c r="I528" s="148">
        <f>'17 anys'!AC63</f>
        <v>9.5</v>
      </c>
      <c r="J528" s="116">
        <f>'17 anys'!AG63</f>
        <v>8.5416666666666679</v>
      </c>
    </row>
    <row r="529" spans="1:10" s="146" customFormat="1" x14ac:dyDescent="0.25">
      <c r="A529" s="279"/>
      <c r="B529" s="282"/>
      <c r="C529" s="288"/>
      <c r="D529" s="147">
        <f>'17 anys'!J64</f>
        <v>7.666666666666667</v>
      </c>
      <c r="E529" s="147">
        <f>'17 anys'!O64</f>
        <v>9</v>
      </c>
      <c r="F529" s="148">
        <f>'17 anys'!P64</f>
        <v>8.3333333333333339</v>
      </c>
      <c r="G529" s="147">
        <f>'17 anys'!S64</f>
        <v>7</v>
      </c>
      <c r="H529" s="147">
        <f>'17 anys'!AB64</f>
        <v>8</v>
      </c>
      <c r="I529" s="148">
        <f>'17 anys'!AC64</f>
        <v>7.5</v>
      </c>
      <c r="J529" s="116">
        <f>'17 anys'!AG64</f>
        <v>7.916666666666667</v>
      </c>
    </row>
    <row r="530" spans="1:10" s="146" customFormat="1" x14ac:dyDescent="0.25">
      <c r="A530" s="279"/>
      <c r="B530" s="282"/>
      <c r="C530" s="288"/>
      <c r="D530" s="147">
        <f>'17 anys'!J65</f>
        <v>6.666666666666667</v>
      </c>
      <c r="E530" s="147">
        <f>'17 anys'!O65</f>
        <v>6</v>
      </c>
      <c r="F530" s="148">
        <f>'17 anys'!P65</f>
        <v>6.3333333333333339</v>
      </c>
      <c r="G530" s="147">
        <f>'17 anys'!S65</f>
        <v>6</v>
      </c>
      <c r="H530" s="147">
        <f>'17 anys'!AB65</f>
        <v>7</v>
      </c>
      <c r="I530" s="148">
        <f>'17 anys'!AC65</f>
        <v>6.5</v>
      </c>
      <c r="J530" s="116">
        <f>'17 anys'!AG65</f>
        <v>6.416666666666667</v>
      </c>
    </row>
    <row r="531" spans="1:10" s="146" customFormat="1" x14ac:dyDescent="0.25">
      <c r="A531" s="279"/>
      <c r="B531" s="282"/>
      <c r="C531" s="288"/>
      <c r="D531" s="147">
        <f>'17 anys'!J66</f>
        <v>5</v>
      </c>
      <c r="E531" s="147">
        <f>'17 anys'!O66</f>
        <v>5.333333333333333</v>
      </c>
      <c r="F531" s="148">
        <f>'17 anys'!P66</f>
        <v>5.1666666666666661</v>
      </c>
      <c r="G531" s="147">
        <f>'17 anys'!S66</f>
        <v>7</v>
      </c>
      <c r="H531" s="147">
        <f>'17 anys'!AB66</f>
        <v>6</v>
      </c>
      <c r="I531" s="148">
        <f>'17 anys'!AC66</f>
        <v>6.5</v>
      </c>
      <c r="J531" s="116">
        <f>'17 anys'!AG66</f>
        <v>5.833333333333333</v>
      </c>
    </row>
    <row r="532" spans="1:10" s="146" customFormat="1" x14ac:dyDescent="0.25">
      <c r="A532" s="279"/>
      <c r="B532" s="282"/>
      <c r="C532" s="288"/>
      <c r="D532" s="147">
        <f>'17 anys'!J67</f>
        <v>8</v>
      </c>
      <c r="E532" s="147">
        <f>'17 anys'!O67</f>
        <v>7.666666666666667</v>
      </c>
      <c r="F532" s="148">
        <f>'17 anys'!P67</f>
        <v>7.8333333333333339</v>
      </c>
      <c r="G532" s="36"/>
      <c r="H532" s="36"/>
      <c r="I532" s="36"/>
      <c r="J532" s="116">
        <f>'17 anys'!AG67</f>
        <v>7.8333333333333339</v>
      </c>
    </row>
    <row r="533" spans="1:10" s="146" customFormat="1" x14ac:dyDescent="0.25">
      <c r="A533" s="279"/>
      <c r="B533" s="282"/>
      <c r="C533" s="288"/>
      <c r="D533" s="147">
        <f>'17 anys'!J68</f>
        <v>6</v>
      </c>
      <c r="E533" s="147">
        <f>'17 anys'!O68</f>
        <v>6.5</v>
      </c>
      <c r="F533" s="148">
        <f>'17 anys'!P68</f>
        <v>6.25</v>
      </c>
      <c r="G533" s="36"/>
      <c r="H533" s="147">
        <f>'17 anys'!AB68</f>
        <v>5</v>
      </c>
      <c r="I533" s="148">
        <f>'17 anys'!AC68</f>
        <v>5</v>
      </c>
      <c r="J533" s="116">
        <f>'17 anys'!AG68</f>
        <v>5.625</v>
      </c>
    </row>
    <row r="534" spans="1:10" s="146" customFormat="1" x14ac:dyDescent="0.25">
      <c r="A534" s="279"/>
      <c r="B534" s="282"/>
      <c r="C534" s="288"/>
      <c r="D534" s="147">
        <f>'17 anys'!J69</f>
        <v>5</v>
      </c>
      <c r="E534" s="147">
        <f>'17 anys'!O69</f>
        <v>1</v>
      </c>
      <c r="F534" s="148">
        <f>'17 anys'!P69</f>
        <v>3</v>
      </c>
      <c r="G534" s="147">
        <f>'17 anys'!S69</f>
        <v>3</v>
      </c>
      <c r="H534" s="36"/>
      <c r="I534" s="148">
        <f>'17 anys'!AC69</f>
        <v>3</v>
      </c>
      <c r="J534" s="116">
        <f>'17 anys'!AG69</f>
        <v>3</v>
      </c>
    </row>
    <row r="535" spans="1:10" s="146" customFormat="1" x14ac:dyDescent="0.25">
      <c r="A535" s="279"/>
      <c r="B535" s="282"/>
      <c r="C535" s="288"/>
      <c r="D535" s="147">
        <f>'17 anys'!J71</f>
        <v>8</v>
      </c>
      <c r="E535" s="147">
        <f>'17 anys'!O71</f>
        <v>6</v>
      </c>
      <c r="F535" s="148">
        <f>'17 anys'!P71</f>
        <v>7</v>
      </c>
      <c r="G535" s="36"/>
      <c r="H535" s="36"/>
      <c r="I535" s="36"/>
      <c r="J535" s="116">
        <f>'17 anys'!AG71</f>
        <v>7</v>
      </c>
    </row>
    <row r="536" spans="1:10" s="146" customFormat="1" x14ac:dyDescent="0.25">
      <c r="A536" s="279"/>
      <c r="B536" s="282"/>
      <c r="C536" s="288"/>
      <c r="D536" s="147">
        <f>'17 anys'!J72</f>
        <v>6.333333333333333</v>
      </c>
      <c r="E536" s="147">
        <f>'17 anys'!O72</f>
        <v>5.25</v>
      </c>
      <c r="F536" s="148">
        <f>'17 anys'!P72</f>
        <v>5.7916666666666661</v>
      </c>
      <c r="G536" s="147">
        <f>'17 anys'!S72</f>
        <v>5</v>
      </c>
      <c r="H536" s="147">
        <f>'17 anys'!AB72</f>
        <v>5</v>
      </c>
      <c r="I536" s="148">
        <f>'17 anys'!AC72</f>
        <v>5</v>
      </c>
      <c r="J536" s="116">
        <f>'17 anys'!AG72</f>
        <v>5.395833333333333</v>
      </c>
    </row>
    <row r="537" spans="1:10" s="146" customFormat="1" x14ac:dyDescent="0.25">
      <c r="A537" s="279"/>
      <c r="B537" s="282"/>
      <c r="C537" s="288"/>
      <c r="D537" s="147">
        <f>'17 anys'!J73</f>
        <v>5.75</v>
      </c>
      <c r="E537" s="147">
        <f>'17 anys'!O73</f>
        <v>5.75</v>
      </c>
      <c r="F537" s="148">
        <f>'17 anys'!P73</f>
        <v>5.75</v>
      </c>
      <c r="G537" s="36"/>
      <c r="H537" s="147">
        <f>'17 anys'!AB73</f>
        <v>5</v>
      </c>
      <c r="I537" s="148">
        <f>'17 anys'!AC73</f>
        <v>5</v>
      </c>
      <c r="J537" s="116">
        <f>'17 anys'!AG73</f>
        <v>5.375</v>
      </c>
    </row>
    <row r="538" spans="1:10" s="146" customFormat="1" x14ac:dyDescent="0.25">
      <c r="A538" s="279"/>
      <c r="B538" s="282"/>
      <c r="C538" s="288"/>
      <c r="D538" s="147">
        <f>'17 anys'!J74</f>
        <v>7</v>
      </c>
      <c r="E538" s="147">
        <f>'17 anys'!O74</f>
        <v>8.6666666666666661</v>
      </c>
      <c r="F538" s="148">
        <f>'17 anys'!P74</f>
        <v>7.833333333333333</v>
      </c>
      <c r="G538" s="147">
        <f>'17 anys'!S74</f>
        <v>6</v>
      </c>
      <c r="H538" s="147">
        <f>'17 anys'!AB74</f>
        <v>7</v>
      </c>
      <c r="I538" s="148">
        <f>'17 anys'!AC74</f>
        <v>6.5</v>
      </c>
      <c r="J538" s="116">
        <f>'17 anys'!AG74</f>
        <v>7.1666666666666661</v>
      </c>
    </row>
    <row r="539" spans="1:10" s="146" customFormat="1" x14ac:dyDescent="0.25">
      <c r="A539" s="279"/>
      <c r="B539" s="282"/>
      <c r="C539" s="288"/>
      <c r="D539" s="147">
        <f>'17 anys'!J76</f>
        <v>6</v>
      </c>
      <c r="E539" s="147">
        <f>'17 anys'!O76</f>
        <v>5.75</v>
      </c>
      <c r="F539" s="148">
        <f>'17 anys'!P76</f>
        <v>5.875</v>
      </c>
      <c r="G539" s="36"/>
      <c r="H539" s="147">
        <f>'17 anys'!AB76</f>
        <v>5</v>
      </c>
      <c r="I539" s="148">
        <f>'17 anys'!AC76</f>
        <v>5</v>
      </c>
      <c r="J539" s="116">
        <f>'17 anys'!AG76</f>
        <v>5.4375</v>
      </c>
    </row>
    <row r="540" spans="1:10" s="146" customFormat="1" x14ac:dyDescent="0.25">
      <c r="A540" s="279"/>
      <c r="B540" s="282"/>
      <c r="C540" s="288"/>
      <c r="D540" s="147">
        <f>'17 anys'!J78</f>
        <v>6</v>
      </c>
      <c r="E540" s="147">
        <f>'17 anys'!O78</f>
        <v>7</v>
      </c>
      <c r="F540" s="148">
        <f>'17 anys'!P78</f>
        <v>6.5</v>
      </c>
      <c r="G540" s="147">
        <f>'17 anys'!S78</f>
        <v>5</v>
      </c>
      <c r="H540" s="36"/>
      <c r="I540" s="148">
        <f>'17 anys'!AC78</f>
        <v>5</v>
      </c>
      <c r="J540" s="116">
        <f>'17 anys'!AG78</f>
        <v>5.75</v>
      </c>
    </row>
    <row r="541" spans="1:10" s="146" customFormat="1" x14ac:dyDescent="0.25">
      <c r="A541" s="279"/>
      <c r="B541" s="282"/>
      <c r="C541" s="288"/>
      <c r="D541" s="147">
        <f>'17 anys'!J79</f>
        <v>5.666666666666667</v>
      </c>
      <c r="E541" s="147">
        <f>'17 anys'!O79</f>
        <v>6.5</v>
      </c>
      <c r="F541" s="148">
        <f>'17 anys'!P79</f>
        <v>6.0833333333333339</v>
      </c>
      <c r="G541" s="36"/>
      <c r="H541" s="36"/>
      <c r="I541" s="36"/>
      <c r="J541" s="116">
        <f>'17 anys'!AG79</f>
        <v>6.0833333333333339</v>
      </c>
    </row>
    <row r="542" spans="1:10" s="146" customFormat="1" x14ac:dyDescent="0.25">
      <c r="A542" s="279"/>
      <c r="B542" s="282"/>
      <c r="C542" s="289"/>
      <c r="D542" s="155">
        <f>'17 anys'!J80</f>
        <v>5</v>
      </c>
      <c r="E542" s="155">
        <f>'17 anys'!O80</f>
        <v>5.5</v>
      </c>
      <c r="F542" s="141">
        <f>'17 anys'!P80</f>
        <v>5.25</v>
      </c>
      <c r="G542" s="36"/>
      <c r="H542" s="155">
        <f>'17 anys'!AB80</f>
        <v>5</v>
      </c>
      <c r="I542" s="141">
        <f>'17 anys'!AC80</f>
        <v>5</v>
      </c>
      <c r="J542" s="118">
        <f>'17 anys'!AG80</f>
        <v>5.125</v>
      </c>
    </row>
    <row r="543" spans="1:10" s="146" customFormat="1" x14ac:dyDescent="0.25">
      <c r="A543" s="279"/>
      <c r="B543" s="282"/>
      <c r="C543" s="284" t="s">
        <v>92</v>
      </c>
      <c r="D543" s="147">
        <f>'17 anys'!J2</f>
        <v>5</v>
      </c>
      <c r="E543" s="147">
        <f>'17 anys'!O2</f>
        <v>5.5</v>
      </c>
      <c r="F543" s="148">
        <f>'17 anys'!P2</f>
        <v>5.25</v>
      </c>
      <c r="G543" s="170">
        <f>'17 anys'!S2</f>
        <v>3</v>
      </c>
      <c r="H543" s="147">
        <f>'17 anys'!AB2</f>
        <v>5</v>
      </c>
      <c r="I543" s="148">
        <f>'17 anys'!AC2</f>
        <v>4</v>
      </c>
      <c r="J543" s="116">
        <f>'17 anys'!AG2</f>
        <v>4.625</v>
      </c>
    </row>
    <row r="544" spans="1:10" s="146" customFormat="1" x14ac:dyDescent="0.25">
      <c r="A544" s="279"/>
      <c r="B544" s="282"/>
      <c r="C544" s="285"/>
      <c r="D544" s="147">
        <f>'17 anys'!J3</f>
        <v>7.666666666666667</v>
      </c>
      <c r="E544" s="147">
        <f>'17 anys'!O3</f>
        <v>6.5</v>
      </c>
      <c r="F544" s="148">
        <f>'17 anys'!P3</f>
        <v>7.0833333333333339</v>
      </c>
      <c r="G544" s="147">
        <f>'17 anys'!S3</f>
        <v>6</v>
      </c>
      <c r="H544" s="147">
        <f>'17 anys'!AB3</f>
        <v>6.5</v>
      </c>
      <c r="I544" s="148">
        <f>'17 anys'!AC3</f>
        <v>6.25</v>
      </c>
      <c r="J544" s="116">
        <f>'17 anys'!AG3</f>
        <v>6.666666666666667</v>
      </c>
    </row>
    <row r="545" spans="1:10" s="146" customFormat="1" x14ac:dyDescent="0.25">
      <c r="A545" s="279"/>
      <c r="B545" s="282"/>
      <c r="C545" s="285"/>
      <c r="D545" s="147">
        <f>'17 anys'!J8</f>
        <v>6</v>
      </c>
      <c r="E545" s="147">
        <f>'17 anys'!O8</f>
        <v>5.5</v>
      </c>
      <c r="F545" s="148">
        <f>'17 anys'!P8</f>
        <v>5.75</v>
      </c>
      <c r="G545" s="147">
        <f>'17 anys'!S8</f>
        <v>6</v>
      </c>
      <c r="H545" s="147">
        <f>'17 anys'!AB8</f>
        <v>5.5</v>
      </c>
      <c r="I545" s="148">
        <f>'17 anys'!AC8</f>
        <v>5.75</v>
      </c>
      <c r="J545" s="116">
        <f>'17 anys'!AG8</f>
        <v>5.75</v>
      </c>
    </row>
    <row r="546" spans="1:10" s="146" customFormat="1" x14ac:dyDescent="0.25">
      <c r="A546" s="279"/>
      <c r="B546" s="282"/>
      <c r="C546" s="285"/>
      <c r="D546" s="147">
        <f>'17 anys'!J10</f>
        <v>8</v>
      </c>
      <c r="E546" s="147">
        <f>'17 anys'!O10</f>
        <v>7</v>
      </c>
      <c r="F546" s="148">
        <f>'17 anys'!P10</f>
        <v>7.5</v>
      </c>
      <c r="G546" s="147">
        <f>'17 anys'!S10</f>
        <v>5</v>
      </c>
      <c r="H546" s="147">
        <f>'17 anys'!AB10</f>
        <v>6.333333333333333</v>
      </c>
      <c r="I546" s="148">
        <f>'17 anys'!AC10</f>
        <v>5.6666666666666661</v>
      </c>
      <c r="J546" s="116">
        <f>'17 anys'!AG10</f>
        <v>6.583333333333333</v>
      </c>
    </row>
    <row r="547" spans="1:10" s="146" customFormat="1" x14ac:dyDescent="0.25">
      <c r="A547" s="279"/>
      <c r="B547" s="282"/>
      <c r="C547" s="285"/>
      <c r="D547" s="147">
        <f>'17 anys'!J14</f>
        <v>7.666666666666667</v>
      </c>
      <c r="E547" s="147">
        <f>'17 anys'!O14</f>
        <v>7.5</v>
      </c>
      <c r="F547" s="148">
        <f>'17 anys'!P14</f>
        <v>7.5833333333333339</v>
      </c>
      <c r="G547" s="147">
        <f>'17 anys'!S14</f>
        <v>5</v>
      </c>
      <c r="H547" s="147">
        <f>'17 anys'!AB14</f>
        <v>7.333333333333333</v>
      </c>
      <c r="I547" s="148">
        <f>'17 anys'!AC14</f>
        <v>6.1666666666666661</v>
      </c>
      <c r="J547" s="116">
        <f>'17 anys'!AG14</f>
        <v>6.875</v>
      </c>
    </row>
    <row r="548" spans="1:10" s="146" customFormat="1" x14ac:dyDescent="0.25">
      <c r="A548" s="279"/>
      <c r="B548" s="282"/>
      <c r="C548" s="285"/>
      <c r="D548" s="147">
        <f>'17 anys'!J15</f>
        <v>8</v>
      </c>
      <c r="E548" s="147">
        <f>'17 anys'!O15</f>
        <v>8.5</v>
      </c>
      <c r="F548" s="148">
        <f>'17 anys'!P15</f>
        <v>8.25</v>
      </c>
      <c r="G548" s="147">
        <f>'17 anys'!S15</f>
        <v>8</v>
      </c>
      <c r="H548" s="147">
        <f>'17 anys'!AB15</f>
        <v>9</v>
      </c>
      <c r="I548" s="148">
        <f>'17 anys'!AC15</f>
        <v>8.5</v>
      </c>
      <c r="J548" s="116">
        <f>'17 anys'!AG15</f>
        <v>8.375</v>
      </c>
    </row>
    <row r="549" spans="1:10" s="146" customFormat="1" x14ac:dyDescent="0.25">
      <c r="A549" s="279"/>
      <c r="B549" s="282"/>
      <c r="C549" s="285"/>
      <c r="D549" s="147">
        <f>'17 anys'!J16</f>
        <v>6.333333333333333</v>
      </c>
      <c r="E549" s="147">
        <f>'17 anys'!O16</f>
        <v>7</v>
      </c>
      <c r="F549" s="148">
        <f>'17 anys'!P16</f>
        <v>6.6666666666666661</v>
      </c>
      <c r="G549" s="147">
        <f>'17 anys'!S16</f>
        <v>5</v>
      </c>
      <c r="H549" s="147">
        <f>'17 anys'!AB16</f>
        <v>6.666666666666667</v>
      </c>
      <c r="I549" s="148">
        <f>'17 anys'!AC16</f>
        <v>5.8333333333333339</v>
      </c>
      <c r="J549" s="116">
        <f>'17 anys'!AG16</f>
        <v>6.25</v>
      </c>
    </row>
    <row r="550" spans="1:10" s="146" customFormat="1" x14ac:dyDescent="0.25">
      <c r="A550" s="279"/>
      <c r="B550" s="282"/>
      <c r="C550" s="285"/>
      <c r="D550" s="147">
        <f>'17 anys'!J18</f>
        <v>6</v>
      </c>
      <c r="E550" s="147">
        <f>'17 anys'!O18</f>
        <v>5.5</v>
      </c>
      <c r="F550" s="148">
        <f>'17 anys'!P18</f>
        <v>5.75</v>
      </c>
      <c r="G550" s="147">
        <f>'17 anys'!S18</f>
        <v>5</v>
      </c>
      <c r="H550" s="147">
        <f>'17 anys'!AB18</f>
        <v>5.666666666666667</v>
      </c>
      <c r="I550" s="148">
        <f>'17 anys'!AC18</f>
        <v>5.3333333333333339</v>
      </c>
      <c r="J550" s="116">
        <f>'17 anys'!AG18</f>
        <v>5.541666666666667</v>
      </c>
    </row>
    <row r="551" spans="1:10" s="146" customFormat="1" x14ac:dyDescent="0.25">
      <c r="A551" s="279"/>
      <c r="B551" s="282"/>
      <c r="C551" s="285"/>
      <c r="D551" s="147">
        <f>'17 anys'!J22</f>
        <v>5.333333333333333</v>
      </c>
      <c r="E551" s="147">
        <f>'17 anys'!O22</f>
        <v>4</v>
      </c>
      <c r="F551" s="148">
        <f>'17 anys'!P22</f>
        <v>4.6666666666666661</v>
      </c>
      <c r="G551" s="147">
        <f>'17 anys'!S22</f>
        <v>4</v>
      </c>
      <c r="H551" s="147">
        <f>'17 anys'!AB22</f>
        <v>4.5</v>
      </c>
      <c r="I551" s="148">
        <f>'17 anys'!AC22</f>
        <v>4.25</v>
      </c>
      <c r="J551" s="116">
        <f>'17 anys'!AG22</f>
        <v>4.458333333333333</v>
      </c>
    </row>
    <row r="552" spans="1:10" s="146" customFormat="1" x14ac:dyDescent="0.25">
      <c r="A552" s="279"/>
      <c r="B552" s="282"/>
      <c r="C552" s="285"/>
      <c r="D552" s="147">
        <f>'17 anys'!J23</f>
        <v>5</v>
      </c>
      <c r="E552" s="147">
        <f>'17 anys'!O23</f>
        <v>5.333333333333333</v>
      </c>
      <c r="F552" s="148">
        <f>'17 anys'!P23</f>
        <v>5.1666666666666661</v>
      </c>
      <c r="G552" s="36"/>
      <c r="H552" s="36"/>
      <c r="I552" s="36"/>
      <c r="J552" s="116">
        <f>'17 anys'!AG23</f>
        <v>5.0555555555555554</v>
      </c>
    </row>
    <row r="553" spans="1:10" s="146" customFormat="1" x14ac:dyDescent="0.25">
      <c r="A553" s="279"/>
      <c r="B553" s="282"/>
      <c r="C553" s="285"/>
      <c r="D553" s="147">
        <f>'17 anys'!J24</f>
        <v>5.333333333333333</v>
      </c>
      <c r="E553" s="147">
        <f>'17 anys'!O24</f>
        <v>5.5</v>
      </c>
      <c r="F553" s="148">
        <f>'17 anys'!P24</f>
        <v>5.4166666666666661</v>
      </c>
      <c r="G553" s="147">
        <f>'17 anys'!S24</f>
        <v>5</v>
      </c>
      <c r="H553" s="147">
        <f>'17 anys'!AB24</f>
        <v>6</v>
      </c>
      <c r="I553" s="148">
        <f>'17 anys'!AC24</f>
        <v>5.5</v>
      </c>
      <c r="J553" s="116">
        <f>'17 anys'!AG24</f>
        <v>5.458333333333333</v>
      </c>
    </row>
    <row r="554" spans="1:10" s="146" customFormat="1" x14ac:dyDescent="0.25">
      <c r="A554" s="279"/>
      <c r="B554" s="282"/>
      <c r="C554" s="285"/>
      <c r="D554" s="147">
        <f>'17 anys'!J26</f>
        <v>6</v>
      </c>
      <c r="E554" s="147">
        <f>'17 anys'!O26</f>
        <v>7</v>
      </c>
      <c r="F554" s="148">
        <f>'17 anys'!P26</f>
        <v>6.5</v>
      </c>
      <c r="G554" s="147">
        <f>'17 anys'!S26</f>
        <v>5</v>
      </c>
      <c r="H554" s="147">
        <f>'17 anys'!AB26</f>
        <v>6.333333333333333</v>
      </c>
      <c r="I554" s="148">
        <f>'17 anys'!AC26</f>
        <v>5.6666666666666661</v>
      </c>
      <c r="J554" s="116">
        <f>'17 anys'!AG26</f>
        <v>6.083333333333333</v>
      </c>
    </row>
    <row r="555" spans="1:10" s="146" customFormat="1" x14ac:dyDescent="0.25">
      <c r="A555" s="279"/>
      <c r="B555" s="282"/>
      <c r="C555" s="285"/>
      <c r="D555" s="147">
        <f>'17 anys'!J27</f>
        <v>9.3333333333333339</v>
      </c>
      <c r="E555" s="147">
        <f>'17 anys'!O27</f>
        <v>8.5</v>
      </c>
      <c r="F555" s="148">
        <f>'17 anys'!P27</f>
        <v>8.9166666666666679</v>
      </c>
      <c r="G555" s="147">
        <f>'17 anys'!S27</f>
        <v>10</v>
      </c>
      <c r="H555" s="147">
        <f>'17 anys'!AB27</f>
        <v>9.6666666666666661</v>
      </c>
      <c r="I555" s="148">
        <f>'17 anys'!AC27</f>
        <v>9.8333333333333321</v>
      </c>
      <c r="J555" s="116">
        <f>'17 anys'!AG27</f>
        <v>9.375</v>
      </c>
    </row>
    <row r="556" spans="1:10" s="146" customFormat="1" x14ac:dyDescent="0.25">
      <c r="A556" s="279"/>
      <c r="B556" s="282"/>
      <c r="C556" s="285"/>
      <c r="D556" s="147">
        <f>'17 anys'!J33</f>
        <v>5.333333333333333</v>
      </c>
      <c r="E556" s="147">
        <f>'17 anys'!O33</f>
        <v>4</v>
      </c>
      <c r="F556" s="148">
        <f>'17 anys'!P33</f>
        <v>4.6666666666666661</v>
      </c>
      <c r="G556" s="147">
        <f>'17 anys'!S33</f>
        <v>5</v>
      </c>
      <c r="H556" s="147">
        <f>'17 anys'!AB33</f>
        <v>4.333333333333333</v>
      </c>
      <c r="I556" s="148">
        <f>'17 anys'!AC33</f>
        <v>4.6666666666666661</v>
      </c>
      <c r="J556" s="116">
        <f>'17 anys'!AG33</f>
        <v>4.6666666666666661</v>
      </c>
    </row>
    <row r="557" spans="1:10" s="146" customFormat="1" x14ac:dyDescent="0.25">
      <c r="A557" s="279"/>
      <c r="B557" s="282"/>
      <c r="C557" s="285"/>
      <c r="D557" s="147">
        <f>'17 anys'!J35</f>
        <v>5</v>
      </c>
      <c r="E557" s="147">
        <f>'17 anys'!O35</f>
        <v>5.5</v>
      </c>
      <c r="F557" s="148">
        <f>'17 anys'!P35</f>
        <v>5.25</v>
      </c>
      <c r="G557" s="147">
        <f>'17 anys'!S35</f>
        <v>5</v>
      </c>
      <c r="H557" s="147">
        <f>'17 anys'!AB35</f>
        <v>5</v>
      </c>
      <c r="I557" s="148">
        <f>'17 anys'!AC35</f>
        <v>5</v>
      </c>
      <c r="J557" s="116">
        <f>'17 anys'!AG35</f>
        <v>5.125</v>
      </c>
    </row>
    <row r="558" spans="1:10" s="146" customFormat="1" x14ac:dyDescent="0.25">
      <c r="A558" s="279"/>
      <c r="B558" s="282"/>
      <c r="C558" s="285"/>
      <c r="D558" s="147">
        <f>'17 anys'!J36</f>
        <v>5</v>
      </c>
      <c r="E558" s="147">
        <f>'17 anys'!O36</f>
        <v>5</v>
      </c>
      <c r="F558" s="148">
        <f>'17 anys'!P36</f>
        <v>5</v>
      </c>
      <c r="G558" s="147">
        <f>'17 anys'!S36</f>
        <v>6</v>
      </c>
      <c r="H558" s="147">
        <f>'17 anys'!AB36</f>
        <v>5.666666666666667</v>
      </c>
      <c r="I558" s="148">
        <f>'17 anys'!AC36</f>
        <v>5.8333333333333339</v>
      </c>
      <c r="J558" s="116">
        <f>'17 anys'!AG36</f>
        <v>5.416666666666667</v>
      </c>
    </row>
    <row r="559" spans="1:10" s="146" customFormat="1" x14ac:dyDescent="0.25">
      <c r="A559" s="279"/>
      <c r="B559" s="282"/>
      <c r="C559" s="285"/>
      <c r="D559" s="147">
        <f>'17 anys'!J48</f>
        <v>7.5</v>
      </c>
      <c r="E559" s="147">
        <f>'17 anys'!O48</f>
        <v>6.666666666666667</v>
      </c>
      <c r="F559" s="148">
        <f>'17 anys'!P48</f>
        <v>7.0833333333333339</v>
      </c>
      <c r="G559" s="36"/>
      <c r="H559" s="36"/>
      <c r="I559" s="36"/>
      <c r="J559" s="116">
        <f>'17 anys'!AG48</f>
        <v>7.0833333333333339</v>
      </c>
    </row>
    <row r="560" spans="1:10" s="146" customFormat="1" x14ac:dyDescent="0.25">
      <c r="A560" s="279"/>
      <c r="B560" s="282"/>
      <c r="C560" s="285"/>
      <c r="D560" s="147">
        <f>'17 anys'!J50</f>
        <v>7.666666666666667</v>
      </c>
      <c r="E560" s="147">
        <f>'17 anys'!O50</f>
        <v>6</v>
      </c>
      <c r="F560" s="148">
        <f>'17 anys'!P50</f>
        <v>6.8333333333333339</v>
      </c>
      <c r="G560" s="147">
        <f>'17 anys'!S50</f>
        <v>5</v>
      </c>
      <c r="H560" s="147">
        <f>'17 anys'!AB50</f>
        <v>6.333333333333333</v>
      </c>
      <c r="I560" s="148">
        <f>'17 anys'!AC50</f>
        <v>5.6666666666666661</v>
      </c>
      <c r="J560" s="116">
        <f>'17 anys'!AG50</f>
        <v>6.25</v>
      </c>
    </row>
    <row r="561" spans="1:11" s="146" customFormat="1" x14ac:dyDescent="0.25">
      <c r="A561" s="279"/>
      <c r="B561" s="282"/>
      <c r="C561" s="285"/>
      <c r="D561" s="147">
        <f>'17 anys'!J52</f>
        <v>9</v>
      </c>
      <c r="E561" s="147">
        <f>'17 anys'!O52</f>
        <v>9</v>
      </c>
      <c r="F561" s="148">
        <f>'17 anys'!P52</f>
        <v>9</v>
      </c>
      <c r="G561" s="147">
        <f>'17 anys'!S52</f>
        <v>9</v>
      </c>
      <c r="H561" s="147">
        <f>'17 anys'!AB52</f>
        <v>8.6666666666666661</v>
      </c>
      <c r="I561" s="148">
        <f>'17 anys'!AC52</f>
        <v>8.8333333333333321</v>
      </c>
      <c r="J561" s="116">
        <f>'17 anys'!AG52</f>
        <v>8.9166666666666661</v>
      </c>
      <c r="K561" s="145"/>
    </row>
    <row r="562" spans="1:11" s="146" customFormat="1" x14ac:dyDescent="0.25">
      <c r="A562" s="279"/>
      <c r="B562" s="282"/>
      <c r="C562" s="285"/>
      <c r="D562" s="36"/>
      <c r="E562" s="36"/>
      <c r="F562" s="36"/>
      <c r="G562" s="36"/>
      <c r="H562" s="36"/>
      <c r="I562" s="36"/>
      <c r="J562" s="36"/>
      <c r="K562" s="260"/>
    </row>
    <row r="563" spans="1:11" s="146" customFormat="1" x14ac:dyDescent="0.25">
      <c r="A563" s="279"/>
      <c r="B563" s="282"/>
      <c r="C563" s="285"/>
      <c r="D563" s="147">
        <f>'17 anys'!J57</f>
        <v>4.5</v>
      </c>
      <c r="E563" s="147">
        <f>'17 anys'!O57</f>
        <v>3</v>
      </c>
      <c r="F563" s="148">
        <f>'17 anys'!P57</f>
        <v>3.75</v>
      </c>
      <c r="G563" s="147">
        <f>'17 anys'!S57</f>
        <v>5</v>
      </c>
      <c r="H563" s="147">
        <f>'17 anys'!AB57</f>
        <v>5</v>
      </c>
      <c r="I563" s="148">
        <f>'17 anys'!AC57</f>
        <v>5</v>
      </c>
      <c r="J563" s="116">
        <f>'17 anys'!AG57</f>
        <v>5.916666666666667</v>
      </c>
      <c r="K563" s="145"/>
    </row>
    <row r="564" spans="1:11" s="146" customFormat="1" x14ac:dyDescent="0.25">
      <c r="A564" s="279"/>
      <c r="B564" s="282"/>
      <c r="C564" s="285"/>
      <c r="D564" s="147">
        <f>'17 anys'!J58</f>
        <v>7.25</v>
      </c>
      <c r="E564" s="147">
        <f>'17 anys'!O58</f>
        <v>8.3333333333333339</v>
      </c>
      <c r="F564" s="148">
        <f>'17 anys'!P58</f>
        <v>7.791666666666667</v>
      </c>
      <c r="G564" s="147">
        <f>'17 anys'!S58</f>
        <v>10</v>
      </c>
      <c r="H564" s="147">
        <f>'17 anys'!AB58</f>
        <v>9</v>
      </c>
      <c r="I564" s="148">
        <f>'17 anys'!AC58</f>
        <v>9.5</v>
      </c>
      <c r="J564" s="116">
        <f>'17 anys'!AG58</f>
        <v>8.6458333333333339</v>
      </c>
      <c r="K564" s="145"/>
    </row>
    <row r="565" spans="1:11" s="146" customFormat="1" x14ac:dyDescent="0.25">
      <c r="A565" s="279"/>
      <c r="B565" s="282"/>
      <c r="C565" s="285"/>
      <c r="D565" s="147">
        <f>'17 anys'!J60</f>
        <v>5</v>
      </c>
      <c r="E565" s="147">
        <f>'17 anys'!O60</f>
        <v>6</v>
      </c>
      <c r="F565" s="148">
        <f>'17 anys'!P60</f>
        <v>5.5</v>
      </c>
      <c r="G565" s="147">
        <f>'17 anys'!S60</f>
        <v>5</v>
      </c>
      <c r="H565" s="147">
        <f>'17 anys'!AB60</f>
        <v>6</v>
      </c>
      <c r="I565" s="148">
        <f>'17 anys'!AC60</f>
        <v>5.5</v>
      </c>
      <c r="J565" s="116">
        <f>'17 anys'!AG60</f>
        <v>5.5</v>
      </c>
      <c r="K565" s="145"/>
    </row>
    <row r="566" spans="1:11" s="146" customFormat="1" x14ac:dyDescent="0.25">
      <c r="A566" s="279"/>
      <c r="B566" s="282"/>
      <c r="C566" s="285"/>
      <c r="D566" s="147">
        <f>'17 anys'!J70</f>
        <v>6.5</v>
      </c>
      <c r="E566" s="147">
        <f>'17 anys'!O70</f>
        <v>7</v>
      </c>
      <c r="F566" s="148">
        <f>'17 anys'!P70</f>
        <v>6.75</v>
      </c>
      <c r="G566" s="147">
        <f>'17 anys'!S70</f>
        <v>6</v>
      </c>
      <c r="H566" s="147">
        <f>'17 anys'!AB70</f>
        <v>6</v>
      </c>
      <c r="I566" s="148">
        <f>'17 anys'!AC70</f>
        <v>6</v>
      </c>
      <c r="J566" s="116">
        <f>'17 anys'!AG70</f>
        <v>6.375</v>
      </c>
      <c r="K566" s="145"/>
    </row>
    <row r="567" spans="1:11" s="146" customFormat="1" x14ac:dyDescent="0.25">
      <c r="A567" s="279"/>
      <c r="B567" s="282"/>
      <c r="C567" s="285"/>
      <c r="D567" s="147">
        <f>'17 anys'!J75</f>
        <v>5.5</v>
      </c>
      <c r="E567" s="147">
        <f>'17 anys'!O75</f>
        <v>8.6666666666666661</v>
      </c>
      <c r="F567" s="148">
        <f>'17 anys'!P75</f>
        <v>7.083333333333333</v>
      </c>
      <c r="G567" s="147">
        <f>'17 anys'!S75</f>
        <v>6</v>
      </c>
      <c r="H567" s="147">
        <f>'17 anys'!AB75</f>
        <v>8</v>
      </c>
      <c r="I567" s="148">
        <f>'17 anys'!AC75</f>
        <v>7</v>
      </c>
      <c r="J567" s="116">
        <f>'17 anys'!AG75</f>
        <v>7.0416666666666661</v>
      </c>
      <c r="K567" s="145"/>
    </row>
    <row r="568" spans="1:11" s="146" customFormat="1" x14ac:dyDescent="0.25">
      <c r="A568" s="279"/>
      <c r="B568" s="282"/>
      <c r="C568" s="285"/>
      <c r="D568" s="147">
        <f>'17 anys'!J77</f>
        <v>6.5</v>
      </c>
      <c r="E568" s="147">
        <f>'17 anys'!O77</f>
        <v>8.6666666666666661</v>
      </c>
      <c r="F568" s="148">
        <f>'17 anys'!P77</f>
        <v>7.583333333333333</v>
      </c>
      <c r="G568" s="147">
        <f>'17 anys'!S77</f>
        <v>6</v>
      </c>
      <c r="H568" s="147">
        <f>'17 anys'!AB77</f>
        <v>7</v>
      </c>
      <c r="I568" s="148">
        <f>'17 anys'!AC77</f>
        <v>6.5</v>
      </c>
      <c r="J568" s="116">
        <f>'17 anys'!AG77</f>
        <v>7.0416666666666661</v>
      </c>
      <c r="K568" s="145"/>
    </row>
    <row r="569" spans="1:11" s="146" customFormat="1" x14ac:dyDescent="0.25">
      <c r="A569" s="279"/>
      <c r="B569" s="282"/>
      <c r="C569" s="285"/>
      <c r="D569" s="147">
        <f>'17 anys'!J81</f>
        <v>5.666666666666667</v>
      </c>
      <c r="E569" s="147">
        <f>'17 anys'!O81</f>
        <v>4.5</v>
      </c>
      <c r="F569" s="148">
        <f>'17 anys'!P81</f>
        <v>5.0833333333333339</v>
      </c>
      <c r="G569" s="147">
        <f>'17 anys'!S81</f>
        <v>3</v>
      </c>
      <c r="H569" s="36"/>
      <c r="I569" s="148">
        <f>'17 anys'!AC81</f>
        <v>3</v>
      </c>
      <c r="J569" s="116">
        <f>'17 anys'!AG81</f>
        <v>4.041666666666667</v>
      </c>
      <c r="K569" s="145"/>
    </row>
    <row r="570" spans="1:11" s="146" customFormat="1" ht="15.75" thickBot="1" x14ac:dyDescent="0.3">
      <c r="A570" s="280"/>
      <c r="B570" s="283"/>
      <c r="C570" s="286"/>
      <c r="D570" s="164">
        <f>'17 anys'!J82</f>
        <v>7</v>
      </c>
      <c r="E570" s="164">
        <f>'17 anys'!O82</f>
        <v>8</v>
      </c>
      <c r="F570" s="143">
        <f>'17 anys'!P82</f>
        <v>7.5</v>
      </c>
      <c r="G570" s="164">
        <f>'17 anys'!S82</f>
        <v>7</v>
      </c>
      <c r="H570" s="164">
        <f>'17 anys'!AB82</f>
        <v>8</v>
      </c>
      <c r="I570" s="143">
        <f>'17 anys'!AC82</f>
        <v>7.5</v>
      </c>
      <c r="J570" s="119">
        <f>'17 anys'!AG82</f>
        <v>7.5</v>
      </c>
      <c r="K570" s="145"/>
    </row>
  </sheetData>
  <mergeCells count="109">
    <mergeCell ref="L59:L62"/>
    <mergeCell ref="M59:M60"/>
    <mergeCell ref="M61:M62"/>
    <mergeCell ref="L51:L54"/>
    <mergeCell ref="M51:M52"/>
    <mergeCell ref="M53:M54"/>
    <mergeCell ref="M71:M72"/>
    <mergeCell ref="M73:M74"/>
    <mergeCell ref="L63:L66"/>
    <mergeCell ref="M63:M64"/>
    <mergeCell ref="M65:M66"/>
    <mergeCell ref="L67:L70"/>
    <mergeCell ref="M67:M68"/>
    <mergeCell ref="M69:M70"/>
    <mergeCell ref="L55:L58"/>
    <mergeCell ref="B490:B491"/>
    <mergeCell ref="C490:C491"/>
    <mergeCell ref="C492:C542"/>
    <mergeCell ref="A490:A570"/>
    <mergeCell ref="B492:B570"/>
    <mergeCell ref="C543:C570"/>
    <mergeCell ref="M23:M24"/>
    <mergeCell ref="M25:M26"/>
    <mergeCell ref="M28:M29"/>
    <mergeCell ref="A187:A292"/>
    <mergeCell ref="M48:M49"/>
    <mergeCell ref="L38:L41"/>
    <mergeCell ref="L42:L45"/>
    <mergeCell ref="M38:M39"/>
    <mergeCell ref="M40:M41"/>
    <mergeCell ref="M42:M43"/>
    <mergeCell ref="M44:M45"/>
    <mergeCell ref="B92:B102"/>
    <mergeCell ref="C194:C197"/>
    <mergeCell ref="C187:C193"/>
    <mergeCell ref="B187:B197"/>
    <mergeCell ref="C198:C249"/>
    <mergeCell ref="L23:L26"/>
    <mergeCell ref="L75:L78"/>
    <mergeCell ref="AD1:AF1"/>
    <mergeCell ref="AG1:AI1"/>
    <mergeCell ref="L15:L18"/>
    <mergeCell ref="M13:M14"/>
    <mergeCell ref="M11:M12"/>
    <mergeCell ref="L11:L14"/>
    <mergeCell ref="M9:M10"/>
    <mergeCell ref="M7:M8"/>
    <mergeCell ref="L7:L10"/>
    <mergeCell ref="L3:L6"/>
    <mergeCell ref="M5:M6"/>
    <mergeCell ref="M3:M4"/>
    <mergeCell ref="N1:N2"/>
    <mergeCell ref="M1:M2"/>
    <mergeCell ref="O1:Q1"/>
    <mergeCell ref="R1:T1"/>
    <mergeCell ref="X1:Z1"/>
    <mergeCell ref="L1:L2"/>
    <mergeCell ref="AA1:AC1"/>
    <mergeCell ref="U1:W1"/>
    <mergeCell ref="M15:M16"/>
    <mergeCell ref="M17:M18"/>
    <mergeCell ref="C14:C51"/>
    <mergeCell ref="C52:C91"/>
    <mergeCell ref="B14:B91"/>
    <mergeCell ref="A293:A399"/>
    <mergeCell ref="C355:C399"/>
    <mergeCell ref="B302:B399"/>
    <mergeCell ref="Q39:S39"/>
    <mergeCell ref="T39:V39"/>
    <mergeCell ref="Q38:W38"/>
    <mergeCell ref="W39:W40"/>
    <mergeCell ref="M30:M31"/>
    <mergeCell ref="L28:L31"/>
    <mergeCell ref="L46:L49"/>
    <mergeCell ref="L33:L36"/>
    <mergeCell ref="M33:M34"/>
    <mergeCell ref="M35:M36"/>
    <mergeCell ref="M46:M47"/>
    <mergeCell ref="M75:M76"/>
    <mergeCell ref="M77:M78"/>
    <mergeCell ref="L71:L74"/>
    <mergeCell ref="P38:P40"/>
    <mergeCell ref="L19:L22"/>
    <mergeCell ref="M19:M20"/>
    <mergeCell ref="M21:M22"/>
    <mergeCell ref="C400:C402"/>
    <mergeCell ref="B400:B403"/>
    <mergeCell ref="A400:A489"/>
    <mergeCell ref="B404:B489"/>
    <mergeCell ref="C450:C489"/>
    <mergeCell ref="C404:C449"/>
    <mergeCell ref="M55:M56"/>
    <mergeCell ref="M57:M58"/>
    <mergeCell ref="C250:C292"/>
    <mergeCell ref="B198:B292"/>
    <mergeCell ref="C293:C297"/>
    <mergeCell ref="C298:C301"/>
    <mergeCell ref="B293:B301"/>
    <mergeCell ref="C302:C354"/>
    <mergeCell ref="A2:A91"/>
    <mergeCell ref="C92:C98"/>
    <mergeCell ref="C99:C102"/>
    <mergeCell ref="C103:C154"/>
    <mergeCell ref="A92:A186"/>
    <mergeCell ref="B103:B186"/>
    <mergeCell ref="C155:C186"/>
    <mergeCell ref="C2:C8"/>
    <mergeCell ref="C9:C13"/>
    <mergeCell ref="B2:B13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12 anys</vt:lpstr>
      <vt:lpstr>13 anys</vt:lpstr>
      <vt:lpstr>14 anys</vt:lpstr>
      <vt:lpstr>15 anys</vt:lpstr>
      <vt:lpstr>16 anys</vt:lpstr>
      <vt:lpstr>17 anys</vt:lpstr>
      <vt:lpstr>RESULTATS</vt:lpstr>
    </vt:vector>
  </TitlesOfParts>
  <Company>oOo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</dc:creator>
  <cp:lastModifiedBy>Maria</cp:lastModifiedBy>
  <cp:lastPrinted>2013-01-03T08:25:16Z</cp:lastPrinted>
  <dcterms:created xsi:type="dcterms:W3CDTF">2012-11-11T15:40:35Z</dcterms:created>
  <dcterms:modified xsi:type="dcterms:W3CDTF">2014-03-15T09:58:32Z</dcterms:modified>
</cp:coreProperties>
</file>